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racki\Desktop\RAZPISI NMV_2020\MIKLAVŽ\RAZPISNA\čistopis del\"/>
    </mc:Choice>
  </mc:AlternateContent>
  <bookViews>
    <workbookView xWindow="0" yWindow="0" windowWidth="28800" windowHeight="14136" tabRatio="797" activeTab="4"/>
  </bookViews>
  <sheets>
    <sheet name="REKAPITULACIJA" sheetId="1" r:id="rId1"/>
    <sheet name="0-2-01_Nacrt_mosta" sheetId="19" r:id="rId2"/>
    <sheet name="2-2_Nacrt_ceste" sheetId="20" r:id="rId3"/>
    <sheet name="3-1_Nacrt_TK" sheetId="21" r:id="rId4"/>
    <sheet name="3-2_Nacrt_CR" sheetId="22" r:id="rId5"/>
    <sheet name="3-2_Nacrt_CR_dovod" sheetId="23"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23" i="20" l="1"/>
  <c r="H122" i="20"/>
  <c r="J164" i="19" l="1"/>
  <c r="J163" i="19" l="1"/>
  <c r="F101" i="23"/>
  <c r="F91" i="23" l="1"/>
  <c r="F89" i="23"/>
  <c r="F76" i="23"/>
  <c r="F73" i="23"/>
  <c r="F69" i="23"/>
  <c r="F65" i="23"/>
  <c r="F62" i="23"/>
  <c r="F59" i="23"/>
  <c r="F51" i="23"/>
  <c r="F49" i="23"/>
  <c r="F45" i="23"/>
  <c r="F41" i="23"/>
  <c r="F38" i="23"/>
  <c r="F34" i="23"/>
  <c r="F26" i="23"/>
  <c r="F13" i="23"/>
  <c r="F11" i="23"/>
  <c r="F9" i="23"/>
  <c r="F5" i="23"/>
  <c r="F122" i="23"/>
  <c r="D87" i="23"/>
  <c r="F87" i="23" s="1"/>
  <c r="D41" i="23"/>
  <c r="D22" i="23"/>
  <c r="F22" i="23" s="1"/>
  <c r="D9" i="23"/>
  <c r="D7" i="23"/>
  <c r="F7" i="23" s="1"/>
  <c r="F181" i="22"/>
  <c r="F179" i="22"/>
  <c r="F178" i="22"/>
  <c r="F176" i="22"/>
  <c r="F173" i="22"/>
  <c r="F170" i="22"/>
  <c r="F168" i="22"/>
  <c r="F166" i="22"/>
  <c r="F164" i="22"/>
  <c r="F162" i="22"/>
  <c r="F156" i="22"/>
  <c r="F153" i="22"/>
  <c r="F151" i="22"/>
  <c r="F144" i="22"/>
  <c r="F145" i="22"/>
  <c r="F146" i="22"/>
  <c r="F135" i="22"/>
  <c r="F136" i="22"/>
  <c r="F137" i="22"/>
  <c r="F138" i="22"/>
  <c r="F139" i="22"/>
  <c r="F140" i="22"/>
  <c r="F141" i="22"/>
  <c r="F142" i="22"/>
  <c r="F143"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97" i="22"/>
  <c r="F98" i="22"/>
  <c r="F99" i="22"/>
  <c r="F100" i="22"/>
  <c r="F101" i="22"/>
  <c r="F102" i="22"/>
  <c r="F103" i="22"/>
  <c r="F104" i="22"/>
  <c r="F105" i="22"/>
  <c r="F106" i="22"/>
  <c r="F107" i="22"/>
  <c r="F108" i="22"/>
  <c r="F109" i="22"/>
  <c r="F110" i="22"/>
  <c r="F111" i="22"/>
  <c r="F90" i="22"/>
  <c r="F91" i="22"/>
  <c r="F92" i="22"/>
  <c r="F93" i="22"/>
  <c r="F94" i="22"/>
  <c r="F95" i="22"/>
  <c r="F96" i="22"/>
  <c r="F148" i="22" s="1"/>
  <c r="F89" i="22"/>
  <c r="F68" i="22"/>
  <c r="F69" i="22"/>
  <c r="F70" i="22"/>
  <c r="F71" i="22"/>
  <c r="F72" i="22"/>
  <c r="F73" i="22"/>
  <c r="F74" i="22"/>
  <c r="F75" i="22"/>
  <c r="F76" i="22"/>
  <c r="F77" i="22"/>
  <c r="F78" i="22"/>
  <c r="F79" i="22"/>
  <c r="F80" i="22"/>
  <c r="F81" i="22"/>
  <c r="F82" i="22"/>
  <c r="F83" i="22"/>
  <c r="F19" i="22"/>
  <c r="F49" i="22"/>
  <c r="F50" i="22"/>
  <c r="F51" i="22"/>
  <c r="F52" i="22"/>
  <c r="F53" i="22"/>
  <c r="F54" i="22"/>
  <c r="F55" i="22"/>
  <c r="F56" i="22"/>
  <c r="F57" i="22"/>
  <c r="F58" i="22"/>
  <c r="F59" i="22"/>
  <c r="F60" i="22"/>
  <c r="F61" i="22"/>
  <c r="F62" i="22"/>
  <c r="F63" i="22"/>
  <c r="F64" i="22"/>
  <c r="F65" i="22"/>
  <c r="F66" i="22"/>
  <c r="F67" i="22"/>
  <c r="F40" i="22"/>
  <c r="F41" i="22"/>
  <c r="F42" i="22"/>
  <c r="F43" i="22"/>
  <c r="F44" i="22"/>
  <c r="F45" i="22"/>
  <c r="F46" i="22"/>
  <c r="F47" i="22"/>
  <c r="F48" i="22"/>
  <c r="F26" i="22"/>
  <c r="F27" i="22"/>
  <c r="F28" i="22"/>
  <c r="F29" i="22"/>
  <c r="F30" i="22"/>
  <c r="F31" i="22"/>
  <c r="F32" i="22"/>
  <c r="F33" i="22"/>
  <c r="F34" i="22"/>
  <c r="F35" i="22"/>
  <c r="F36" i="22"/>
  <c r="F37" i="22"/>
  <c r="F38" i="22"/>
  <c r="F39" i="22"/>
  <c r="F20" i="22"/>
  <c r="F21" i="22"/>
  <c r="F22" i="22"/>
  <c r="F23" i="22"/>
  <c r="F24" i="22"/>
  <c r="F25" i="22"/>
  <c r="F16" i="22"/>
  <c r="F6" i="22"/>
  <c r="F7" i="22"/>
  <c r="F8" i="22"/>
  <c r="F9" i="22"/>
  <c r="F10" i="22"/>
  <c r="F11" i="22"/>
  <c r="F12" i="22"/>
  <c r="F13" i="22"/>
  <c r="F14" i="22"/>
  <c r="F5" i="22"/>
  <c r="F205" i="22" s="1"/>
  <c r="F85" i="22" l="1"/>
  <c r="F206" i="22" s="1"/>
  <c r="F207" i="22"/>
  <c r="F208" i="22"/>
  <c r="F209" i="22"/>
  <c r="F53" i="23"/>
  <c r="F120" i="23" s="1"/>
  <c r="F123" i="23"/>
  <c r="F78" i="23"/>
  <c r="F121" i="23" s="1"/>
  <c r="F119" i="23"/>
  <c r="C6" i="1" l="1"/>
  <c r="F213" i="22"/>
  <c r="F211" i="22"/>
  <c r="E124" i="23"/>
  <c r="F5" i="21" l="1"/>
  <c r="F6" i="21"/>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4" i="21"/>
  <c r="H121" i="20"/>
  <c r="H120" i="20"/>
  <c r="H119" i="20"/>
  <c r="H118" i="20"/>
  <c r="H117" i="20"/>
  <c r="H116" i="20"/>
  <c r="H115" i="20"/>
  <c r="H114" i="20"/>
  <c r="H113" i="20"/>
  <c r="H112" i="20"/>
  <c r="H111" i="20"/>
  <c r="H110" i="20"/>
  <c r="H109" i="20"/>
  <c r="H108" i="20"/>
  <c r="H107" i="20"/>
  <c r="H106" i="20"/>
  <c r="H105" i="20"/>
  <c r="H104"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9" i="20"/>
  <c r="H8" i="20"/>
  <c r="J4" i="19"/>
  <c r="J5" i="19"/>
  <c r="J6" i="19"/>
  <c r="J7" i="19"/>
  <c r="J8" i="19"/>
  <c r="J9" i="19"/>
  <c r="J10" i="19"/>
  <c r="J11" i="19"/>
  <c r="J12" i="19"/>
  <c r="J13" i="19"/>
  <c r="J14" i="19"/>
  <c r="J15" i="19"/>
  <c r="J16" i="19"/>
  <c r="J17" i="19"/>
  <c r="J18" i="19"/>
  <c r="J19" i="19"/>
  <c r="J20"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5" i="19"/>
  <c r="J3" i="19"/>
  <c r="H125" i="20" l="1"/>
  <c r="C4" i="1" s="1"/>
  <c r="F167" i="19"/>
  <c r="C3" i="1" s="1"/>
  <c r="E39" i="21"/>
  <c r="C5" i="1" s="1"/>
  <c r="E5" i="1" s="1"/>
  <c r="H126" i="20" l="1"/>
  <c r="H127" i="20" s="1"/>
  <c r="F168" i="19"/>
  <c r="F169" i="19" s="1"/>
  <c r="E41" i="21"/>
  <c r="E40" i="21"/>
  <c r="D5" i="1"/>
  <c r="E6" i="1"/>
  <c r="D6" i="1"/>
  <c r="D3" i="1" l="1"/>
  <c r="E3" i="1" s="1"/>
  <c r="C7" i="1"/>
  <c r="E7" i="1" s="1"/>
  <c r="D4" i="1" l="1"/>
  <c r="E4" i="1" s="1"/>
  <c r="D7" i="1"/>
</calcChain>
</file>

<file path=xl/comments1.xml><?xml version="1.0" encoding="utf-8"?>
<comments xmlns="http://schemas.openxmlformats.org/spreadsheetml/2006/main">
  <authors>
    <author>Lea Aracki</author>
  </authors>
  <commentList>
    <comment ref="E87" authorId="0" shapeId="0">
      <text>
        <r>
          <rPr>
            <b/>
            <sz val="9"/>
            <color indexed="81"/>
            <rFont val="Segoe UI"/>
            <family val="2"/>
            <charset val="238"/>
          </rPr>
          <t>Lea Aracki:</t>
        </r>
        <r>
          <rPr>
            <sz val="9"/>
            <color indexed="81"/>
            <rFont val="Segoe UI"/>
            <family val="2"/>
            <charset val="238"/>
          </rPr>
          <t xml:space="preserve">
</t>
        </r>
      </text>
    </comment>
  </commentList>
</comments>
</file>

<file path=xl/sharedStrings.xml><?xml version="1.0" encoding="utf-8"?>
<sst xmlns="http://schemas.openxmlformats.org/spreadsheetml/2006/main" count="1541" uniqueCount="940">
  <si>
    <t>Cena</t>
  </si>
  <si>
    <t>DDV</t>
  </si>
  <si>
    <t>Cena z DDV</t>
  </si>
  <si>
    <t>Načrt cestnih ureditev</t>
  </si>
  <si>
    <t>Skupaj</t>
  </si>
  <si>
    <t>Št.načrta</t>
  </si>
  <si>
    <t>Načrt</t>
  </si>
  <si>
    <t>0/2/1</t>
  </si>
  <si>
    <t>2/2</t>
  </si>
  <si>
    <t>3/1</t>
  </si>
  <si>
    <t xml:space="preserve">Nivo </t>
  </si>
  <si>
    <t>Postavka</t>
  </si>
  <si>
    <t>Normativ</t>
  </si>
  <si>
    <t>Opis postavke</t>
  </si>
  <si>
    <t>Opomba postavke</t>
  </si>
  <si>
    <t xml:space="preserve">Enota </t>
  </si>
  <si>
    <t>Količina</t>
  </si>
  <si>
    <t>Cena za enoto</t>
  </si>
  <si>
    <t>0001</t>
  </si>
  <si>
    <t>0002</t>
  </si>
  <si>
    <t>KOS</t>
  </si>
  <si>
    <t>0003</t>
  </si>
  <si>
    <t>0004</t>
  </si>
  <si>
    <t>M3</t>
  </si>
  <si>
    <t>M2</t>
  </si>
  <si>
    <t>0005</t>
  </si>
  <si>
    <t>S 1 3 311</t>
  </si>
  <si>
    <t>Organizacija gradbišca - postavitev zacasnih objektov</t>
  </si>
  <si>
    <t>0006</t>
  </si>
  <si>
    <t>S 1 3 312</t>
  </si>
  <si>
    <t>Organizacija gradbišca - odstranitev zacasnih objektov</t>
  </si>
  <si>
    <t>M1</t>
  </si>
  <si>
    <t>S 2 1 234</t>
  </si>
  <si>
    <t>Široki izkop zrnate kamnine - 3. kategorije - strojno z nakladanjem</t>
  </si>
  <si>
    <t>S 2 2 113</t>
  </si>
  <si>
    <t>Ureditev planuma temeljnih tal zrnate kamnine - 3. kategorije</t>
  </si>
  <si>
    <t>S 2 5 281</t>
  </si>
  <si>
    <t>Zašcita brežine s kamnito zložbo, izvedeno s cementnim betonom</t>
  </si>
  <si>
    <t>S 3 5 281</t>
  </si>
  <si>
    <t>Dobava in vgraditev robnika na objektu iz naravnega kamna s prerezom 20/13 cm</t>
  </si>
  <si>
    <t>S 3 5 285</t>
  </si>
  <si>
    <t>Dobava in vgraditev robnika na prehodu z objekta na nasip iz naravnega kamna s prerezom 20/13 cm</t>
  </si>
  <si>
    <t>1.5 Gradbena in obrtniška dela</t>
  </si>
  <si>
    <t>1.5.1 Tesarska dela</t>
  </si>
  <si>
    <t>S 5 1 211</t>
  </si>
  <si>
    <t>Izdelava podprtega opaža za ravne temelje</t>
  </si>
  <si>
    <t>S 5 1 312</t>
  </si>
  <si>
    <t>Izdelava podprtega opaža za raven zid, visok 2,1 do 4 m</t>
  </si>
  <si>
    <t>S 5 1 631</t>
  </si>
  <si>
    <t>Izdelava podprtega opaža za bocne stranice ravnih plošc</t>
  </si>
  <si>
    <t>0007</t>
  </si>
  <si>
    <t>S 5 1 712</t>
  </si>
  <si>
    <t>Izdelava obešenega opaža robnega venca na premostitvenem, opornem in podpornem objektu</t>
  </si>
  <si>
    <t>1.5.2 Dela z jeklom za ojačitev</t>
  </si>
  <si>
    <t>KG</t>
  </si>
  <si>
    <t>1.5.3 Dela s cementnim betonom</t>
  </si>
  <si>
    <t>S 5 3 151</t>
  </si>
  <si>
    <t>Dobava in vgraditev podložnega cementnega betona C12/15 v prerez do 0,15 m3/m2</t>
  </si>
  <si>
    <t>S 5 3 347</t>
  </si>
  <si>
    <t>Dobava in vgraditev ojacenega cementnega betona C30/37 v stene opornikov, krilnih zidov, kril in vmesnih podpor</t>
  </si>
  <si>
    <t>S 5 3 372</t>
  </si>
  <si>
    <t>Dobava in vgraditev ojacenega cementnega betona C30/37 v hodnike in robne vence na premostitvenih objektih in podpornih ali opornih konstrukcijah</t>
  </si>
  <si>
    <t>1.5.4 Zidarska in kamnoseška dela</t>
  </si>
  <si>
    <t>S 5 4 542</t>
  </si>
  <si>
    <t>Metlanje površine cementnega betona</t>
  </si>
  <si>
    <t>1.5.5 Dela pri popravilu objektov</t>
  </si>
  <si>
    <t>S 5 8 111</t>
  </si>
  <si>
    <t>Izdelava in priprava za vgraditev nosilne konstrukcije zašcitne ograje na objektu iz jeklenih cevi z okroglim prerezom (po nacrtu)</t>
  </si>
  <si>
    <t>S 5 8 821</t>
  </si>
  <si>
    <t>Dobava in vgraditev merilnih cepov, vkljucno navezavo na veljavno nivelmansko mrežo</t>
  </si>
  <si>
    <t>S 5 8 911</t>
  </si>
  <si>
    <t>Dobava in vgraditev kovinske plošce z vpisanim nazivom izvajalca in letom izgradnje objekta</t>
  </si>
  <si>
    <t>S 5 9 651</t>
  </si>
  <si>
    <t>Izdelava hidroizolacije z bitumenskimi trakovi, debelimi 4,5 ali 5 mm, sprijemna plast iz reakcijske smole, v eni plasti, in posip s kremencevim peskom</t>
  </si>
  <si>
    <t>S 5 9 831</t>
  </si>
  <si>
    <t>Zatesnitev mejnih površin - stikov, širokih do 20 mm in globokih do 4 cm, s predhodnim premazom bližnjih površin in zapolnitvijo z bitumensko zmesjo za tesnjenje stikov</t>
  </si>
  <si>
    <t>S 5 9 835</t>
  </si>
  <si>
    <t>Zatesnitev mejnih površin - stikov, širokih do 10 mm in globokih do 4 cm, s predhodnim premazom bližnjih površin cementnega betona in prilepljenim bitumenskim tesnilnim trakom za stike</t>
  </si>
  <si>
    <t>S 5 9 993</t>
  </si>
  <si>
    <t>Izdelava delovnega stika z nabrekajocim trakom ali profilom, brez izolacijskih trakov</t>
  </si>
  <si>
    <t>1.6 Oprema cest</t>
  </si>
  <si>
    <t>S 6 4 464</t>
  </si>
  <si>
    <t>Dobava in vgraditev jeklene varnostne ograje, vkljucno vse elemente, za nivo zadrževanja H2 in za delovno širino W4</t>
  </si>
  <si>
    <t>1.7 Tuje storitve</t>
  </si>
  <si>
    <t>S 7 3 881</t>
  </si>
  <si>
    <t>Dobava in vgraditev traku FeZn 25x4 mm za ozemljitev</t>
  </si>
  <si>
    <t>S 7 9 311</t>
  </si>
  <si>
    <t>Projektantski nadzor. Vrednost postavke je že fiksno dolocena v PIS-u in jo ponudnik ne more/ne sme spreminjati. Obracun projektantskega nadzora se bo izvedel po dokazljivih dejanskih stroških na podlagi racuna izvajalca projektantskega nadzora.</t>
  </si>
  <si>
    <t>URA</t>
  </si>
  <si>
    <t>S 7 9 514</t>
  </si>
  <si>
    <t>Izdelava projektne dokumentacije za projekt izvedenih del</t>
  </si>
  <si>
    <t>S 7 9 515</t>
  </si>
  <si>
    <t>Izdelava projektne dokumentacije za vzdrževanje in obratovanje</t>
  </si>
  <si>
    <t>S 7 9 351</t>
  </si>
  <si>
    <t>Geotehnicni nadzor .................</t>
  </si>
  <si>
    <t>Skupaj brez DDV</t>
  </si>
  <si>
    <t>DDV 22%</t>
  </si>
  <si>
    <t>Skupaj z DDV</t>
  </si>
  <si>
    <t>S 2 9 153</t>
  </si>
  <si>
    <t>Odlaganje odpadnega asfalta na komunalno deponijo</t>
  </si>
  <si>
    <t>T</t>
  </si>
  <si>
    <t>S 2 9 134</t>
  </si>
  <si>
    <t>S 4 2 134</t>
  </si>
  <si>
    <t>1.6.1 Pokončna oprema cest</t>
  </si>
  <si>
    <t>KPL</t>
  </si>
  <si>
    <t>Načrt rehabilitacije mostu čez kanal SD1 v Miklavžu</t>
  </si>
  <si>
    <t>Načrt cestne razsvetljave</t>
  </si>
  <si>
    <t>Načrt preureditve TK vodov</t>
  </si>
  <si>
    <t>3/2</t>
  </si>
  <si>
    <t>Projekt:1278MiR Načrt rehabilitacije mostu čez kanal SD1 v Miklavžu</t>
  </si>
  <si>
    <t>1 0/2/1 Načrt rehabilitacije mostu čez kanal SD1 v Miklavžu</t>
  </si>
  <si>
    <t>1.1 Preddela</t>
  </si>
  <si>
    <t>1.1.1 Geodetska dela</t>
  </si>
  <si>
    <t>S 1 1 513</t>
  </si>
  <si>
    <t>Zakolicenje ter dajanje in preverjanje višin in smeri pri sanaciji in rehabilitaciji objekta s površino nad 500 m2</t>
  </si>
  <si>
    <t>S 1 1 611</t>
  </si>
  <si>
    <t>Posnetek višin obstojece nivelete asfalta na objektu in pristopnih klancinah v treh tockah precnega profila (razmik med profili 5 m)</t>
  </si>
  <si>
    <t>Zajeta količina na objektu in na območju krilnih zidov.</t>
  </si>
  <si>
    <t>S 1 1 621</t>
  </si>
  <si>
    <t>Posnetek višin cementnega betona obstojece vozišcne plošce objekta (po odstranitvi plasti asfalta in hidroizolacije) v treh tockah precnega profila (razmik med profili 5 m)</t>
  </si>
  <si>
    <t>Posnetek višin po odstranitvi asfalta na objektu, zajeta količina na objektu.</t>
  </si>
  <si>
    <t>1.1.2 Čiščenje terena</t>
  </si>
  <si>
    <t>S 1 2 211</t>
  </si>
  <si>
    <t>Demontaža prometnega znaka na enem podstavku</t>
  </si>
  <si>
    <t>S 1 2 231</t>
  </si>
  <si>
    <t>Demontaža jeklene varnostne ograje</t>
  </si>
  <si>
    <t>S 1 2 261</t>
  </si>
  <si>
    <t>Demontaža plasticnega smernika</t>
  </si>
  <si>
    <t>S 1 2 291</t>
  </si>
  <si>
    <t>Porušitev in odstranitev ograje iz žicne mreže</t>
  </si>
  <si>
    <t>S 1 2 252</t>
  </si>
  <si>
    <t>Demontaža zašcitne ograje, visoke 1,1 do 1,5 m</t>
  </si>
  <si>
    <t>S 1 2 316</t>
  </si>
  <si>
    <t>Odkop humuzirane/zatravljene bankine, široke 0,51 do 1,00 m</t>
  </si>
  <si>
    <t>S 1 2 323</t>
  </si>
  <si>
    <t>Porušitev in odstranitev asfaltne plasti v debelini nad 10 cm</t>
  </si>
  <si>
    <t>zajeta je količina na objektu in preh.ploščah, ostalo v načrtu ceste</t>
  </si>
  <si>
    <t>0008</t>
  </si>
  <si>
    <t>S 1 2 338</t>
  </si>
  <si>
    <t>Porušitev in odstranitev s cementom vezane (stabilizirane) nosilne plasti v debelini nad 20 cm</t>
  </si>
  <si>
    <t>Rušenje cementne stabilizacije v debelini od 15 do 43 cm.</t>
  </si>
  <si>
    <t>0009</t>
  </si>
  <si>
    <t>S 1 2 351</t>
  </si>
  <si>
    <t>Porušitev in odstranitev nevezanega tlaka iz lomljenca, tlakovcev, plošc, debeline do 12 cm</t>
  </si>
  <si>
    <t>0010</t>
  </si>
  <si>
    <t>S 1 2 383</t>
  </si>
  <si>
    <t>Rezanje asfaltne plasti s talno diamantno žago, debele 11 do 15 cm</t>
  </si>
  <si>
    <t>Rezanje asfalta za izvedbo faznosti gradnje, zajeta količina na objektu in na prehodnih ploščah.</t>
  </si>
  <si>
    <t>0011</t>
  </si>
  <si>
    <t>S 1 2 392</t>
  </si>
  <si>
    <t>Porušitev in odstranitev robnika iz naravnega kamna</t>
  </si>
  <si>
    <t>zajeta količina na objektu in krillnih zidovih, ostalo v načrtu ceste</t>
  </si>
  <si>
    <t>0012</t>
  </si>
  <si>
    <t>S 1 2 496</t>
  </si>
  <si>
    <t>Porušitev in odstranitev ojacenega cementnega betona</t>
  </si>
  <si>
    <t>Porušitev in odstranitev prehodnih plošč objekta</t>
  </si>
  <si>
    <t>1.1.3 Ostala preddela</t>
  </si>
  <si>
    <t>S 1 3 111</t>
  </si>
  <si>
    <t>Viseč - obešen oder pod preklado v treh poljih mosta.</t>
  </si>
  <si>
    <t>S 1 3 281</t>
  </si>
  <si>
    <t>Oder za izvajanje del na krilih in opornikih</t>
  </si>
  <si>
    <t>S 1 3 251</t>
  </si>
  <si>
    <t>Crpanje vode za zavarovanje gradbene jame, do 5 l/s</t>
  </si>
  <si>
    <t>1.1.4 Predhodna dela pri popravilu objektov</t>
  </si>
  <si>
    <t>S 1 4 112</t>
  </si>
  <si>
    <t>Odstranitev montažnih elementov hodnika in robnega venca s površino prereza od 0,21 m2 do 0,30 m2</t>
  </si>
  <si>
    <t>S 1 4 358</t>
  </si>
  <si>
    <t xml:space="preserve">Odstranitev cementnega betona, z dletom, rocno ali strojno, z odkrivanjem armature, površina horizontalna ali pod nagibom do 20 st. glede na horizontalo, posamicna površina prereza 0,051 do 0,20 m2, globina 41 do 50  mm </t>
  </si>
  <si>
    <t>Upoštevano 5% površine plošče_x000D_
Lokalne poškodbe in segregacije_x000D_
Obračun po izmerah!</t>
  </si>
  <si>
    <t>S 1 4 388</t>
  </si>
  <si>
    <t xml:space="preserve">Odstranitev cementnega betona, z dletom, rocno ali strojno, z odkrivanjem armature, površina vertikalna ali pod nagibom do 20 st. glede na vertikalo, posamicna površina prereza 0,051 do 0,20  m2, globina do 41 do 50  mm </t>
  </si>
  <si>
    <t>Upoštevano 5% površin opornikov in bočnih stranic preklade. Lokalne poškodbe in segregacije</t>
  </si>
  <si>
    <t>S 1 4 458</t>
  </si>
  <si>
    <t xml:space="preserve">Odstranitev cementnega betona, z dletom, rocno ali strojno, z odkrivanjem armature, površina nad glavo horizontalna ali pod nagibom do 20 st. glede na horizontalo, posamicna površina prereza 0,051 do 0,20 m2, globina 41 do 50  mm </t>
  </si>
  <si>
    <t>Upoštevano 3% spodnje površine nosilcev in preklade, lokalno segregirana in poškodovana mesta.</t>
  </si>
  <si>
    <t>S 1 4 521</t>
  </si>
  <si>
    <t xml:space="preserve">Odstranitev cementnega betona, z vodnim curkom pod visokim pritiskom, brez odkrivanja armature, površina horizontalna ali pod nagibom do 20 st. glede na horizontalo, posamicna površina prereza nad 10,0 m2, globina do 10 mm </t>
  </si>
  <si>
    <t>zgornja površina preklade hrapavljenje pred dobetoniranjem plošče, v globini 5-10 mm</t>
  </si>
  <si>
    <t>S 1 4 541</t>
  </si>
  <si>
    <t xml:space="preserve">Odstranitev cementnega betona, z vodnim curkom pod visokim pritiskom, brez odkrivanja armature, površina vertikalna ali pod nagibom do 20 st. glede na vertikalo, posamicna površina prereza nad 10,0  m2, globina do 10 mm </t>
  </si>
  <si>
    <t>Odstranitev betona v globini 3-10 mm z bočnih stranic preklade, prečnikov in kril in opornikov.</t>
  </si>
  <si>
    <t>S 1 4 622</t>
  </si>
  <si>
    <t xml:space="preserve">Odstranitev cementnega betona, z vodnim curkom pod visokim pritiskom, z odkrivanjem armature, površina vertikalna ali pod nagibom do 20 st. glede na vertikalo, posamicna površina prereza do 1,0 m2, globina 31 do 40  mm </t>
  </si>
  <si>
    <t>Odstranitev zaščitnega sloja na 10% površine bočnih stranic preklade, kril in opornikov</t>
  </si>
  <si>
    <t>S 1 4 835</t>
  </si>
  <si>
    <t>Vrtanje lukenj v navadnem cementnem betonu ali kamnu, površina nad glavo,  horizontalna, premera  nad 150  mm</t>
  </si>
  <si>
    <t>Luknje za izvedbo vstopnih jaškov v nosilce premera 60 cm, debelina betona za prevrtanje 12 cm, 6 kom lukenj.</t>
  </si>
  <si>
    <t>S 1 4 778</t>
  </si>
  <si>
    <t>Rezanje ojacenega cementnega betona s stensko diamantno žago, debelina 15,1 do 20,0 cm</t>
  </si>
  <si>
    <t>Izrez odprtin v prečnikih nosilcev. Dolžina posamezne 2x0,60+2x1,10=3,40 m, skupaj 18 kom (2x9)</t>
  </si>
  <si>
    <t>S 1 4 842</t>
  </si>
  <si>
    <t>Vrtanje lukenj v ojacenem cementnem betonu, površina horizontalna ali nagnjena do 45 st. glede na horizontalo, premera 31 do 60  mm</t>
  </si>
  <si>
    <t>Vrtanje lukenj v-prevrtavanje prehodne plošče za izvedbo zagatne stene varovanja gradbene jame izkopa za gradnjo opornika._x000D_
Vrtanje skozi zemljino globine 1.1-1,95 m. Raster 0,25 m, premer 0,5 m</t>
  </si>
  <si>
    <t>S 1 4 834</t>
  </si>
  <si>
    <t>Vrtanje lukenj v navadnem cementnem betonu ali kamnu, površina nad glavo,  horizontalna, premera  101 do 150 mm</t>
  </si>
  <si>
    <t>Za prezračevalne odprtine fi150 mm, 2x17= 34 kom, L1=12 cm</t>
  </si>
  <si>
    <t>S 1 4 813</t>
  </si>
  <si>
    <t>Vrtanje lukenj v navadni cementni beton ali kamen, površina vodoravna ali nagnjena do 45 st. glede na horizontalo, premer 61 do 100 mm</t>
  </si>
  <si>
    <t>Lzknje za CPV, v zgornji plošči L=20 cm, v spodnji plošči L=12 cm</t>
  </si>
  <si>
    <t>0013</t>
  </si>
  <si>
    <t>S 1 4 815</t>
  </si>
  <si>
    <t>Vrtanje lukenj v navadni cementni beton ali kamen, površina vodoravna ali nagnjena do 45 st. glede na horizontalo, premer nad 150  mm</t>
  </si>
  <si>
    <t>Prevrtavanje plošče za vgradnjo izlivnikov v spodnji in zgornji plošči. premer izvrtine 200 mm, L=20 cm (zg) in 12 cm (sp), ter tehnološka luknja fi 300 mm v zg.pl za obbetoniranje nosilca</t>
  </si>
  <si>
    <t>0014</t>
  </si>
  <si>
    <t>S 1 4 881</t>
  </si>
  <si>
    <t>Odstranitev obstojece cevi za odvodnjavanje premera do 200 mm, vkljucno z vsemi koleni, odcepi in elementi za pritrjevanje</t>
  </si>
  <si>
    <t>Dolžina posamezne cca. 2 m, vključno z vsemi objemkami in sidri.</t>
  </si>
  <si>
    <t>0015</t>
  </si>
  <si>
    <t>S 1 4 884</t>
  </si>
  <si>
    <t>Odstranitev cevke za prinicajoco vodo</t>
  </si>
  <si>
    <t>0016</t>
  </si>
  <si>
    <t>S 1 4 885</t>
  </si>
  <si>
    <t>Odstranitev izlivnika iz vozišcne plošce</t>
  </si>
  <si>
    <t>1.2 Zemeljska dela</t>
  </si>
  <si>
    <t>1.2.1 Izkopi</t>
  </si>
  <si>
    <t>Izkop zaledja za izvedbo opornikov, zajeta količina potrebna za opornike, ostalo v načrtu ceste!</t>
  </si>
  <si>
    <t>1.2.2 Planum temeljnih tal</t>
  </si>
  <si>
    <t>1.2.3 Ločilne, drenažne in filterske plasti</t>
  </si>
  <si>
    <t>S 2 3 331</t>
  </si>
  <si>
    <t>Dobava in vgraditev geotekstilije za drenažno plast, po nacrtu</t>
  </si>
  <si>
    <t>Drenažna plast ob zasutih betonskih površinah konstrukcije iz sintetične polsti min 300 g/m2.</t>
  </si>
  <si>
    <t>1.2.4 Nasipi, zasipi, klini, posteljica in glinasti naboj</t>
  </si>
  <si>
    <t>S 2 4 325</t>
  </si>
  <si>
    <t>Izdelava klina iz zrnate kamnine - 3. kategorije z dobavo iz kamnoloma</t>
  </si>
  <si>
    <t>zasip opornikov in kril, vgrajevanje po slojih 30 cm na Ev2=60 MPa in SZ=92-98% SPP, planum na 100%SPP.</t>
  </si>
  <si>
    <t>1.2.5 Brežine in zelenice</t>
  </si>
  <si>
    <t>S 2 5 112</t>
  </si>
  <si>
    <t>Humuziranje brežine brez valjanja, v debelini do 15 cm - strojno</t>
  </si>
  <si>
    <t>Brežine v območju mosta, ostalo v načrtu ceste.</t>
  </si>
  <si>
    <t>Popravilo obloge pod objektom</t>
  </si>
  <si>
    <t>1.2.6 Zagatne stene</t>
  </si>
  <si>
    <t>S 2 8 111</t>
  </si>
  <si>
    <t>Dobava, vgraditev in vzdrževanje jeklene zagatne stene</t>
  </si>
  <si>
    <t>Zagatna stena iz profilov Larssen L605, dolžine zagatnic 12 m, dolžina posamezne 10 m.</t>
  </si>
  <si>
    <t>S 2 8 121</t>
  </si>
  <si>
    <t>Izvlacenje jeklene zagatne stene, vkljucno z vso demontažo spojnih elementov</t>
  </si>
  <si>
    <t>N 2 8 101</t>
  </si>
  <si>
    <t>Doplačilo za zagatnice, ki se ne dajo izvlečt</t>
  </si>
  <si>
    <t>1.2.7 Prevozi, razprostiranje in ureditev deponij materiala</t>
  </si>
  <si>
    <t>S 2 9 116</t>
  </si>
  <si>
    <t>Prevoz materiala na razdaljo nad 3000 do 5000 m</t>
  </si>
  <si>
    <t>Razprostiranje odvecne zrnate kamnine - 3. kategorije</t>
  </si>
  <si>
    <t>S 2 9 154</t>
  </si>
  <si>
    <t>Odlaganje odpadnega cementnega betona na komunalno deponijo</t>
  </si>
  <si>
    <t>1.3 Voziščne konstrukcije</t>
  </si>
  <si>
    <t>1.3.1 Obrabne plasti</t>
  </si>
  <si>
    <t>S 3 2 232</t>
  </si>
  <si>
    <t>Izdelava obrabne in zaporne plasti bituminizirane zmesi AC 8 surf PmB 45/80-65 A2 v debelini 3 cm</t>
  </si>
  <si>
    <t>Zaščitni sloj, polaganje direkt na HI. Zajeta količina na objektu, ostalo v načrtu ceste</t>
  </si>
  <si>
    <t>S 3 2 268</t>
  </si>
  <si>
    <t>Izdelava obrabne in zaporne plasti bituminizirane zmesi AC 11 surf PmB 45/80-65 A2 v debelini 4 cm</t>
  </si>
  <si>
    <t>Zajeta količina na objektu, ostalo v načrtu ceste.</t>
  </si>
  <si>
    <t>1.3.2 Robni elementi vozišč</t>
  </si>
  <si>
    <t>Rampe pred/za objektom v dolžini 5 m, ostali robniki v načrtu ceste</t>
  </si>
  <si>
    <t>1.4 Odvodnjavanje</t>
  </si>
  <si>
    <t>1.4.1 Globinsko odvodnjavanje - drenaže</t>
  </si>
  <si>
    <t>Izdelava vzdolžne in precne drenaže, globoke do 1,0 m, na podložni plasti iz cementnega betona, debeline 10 cm, z gibljivimi plasticnimi cevmi premera 15 cm</t>
  </si>
  <si>
    <t>S 4 2 411</t>
  </si>
  <si>
    <t>Izdelava izcednice (barbakane) iz gibljive plasticne cevi, premera 5 cm, dolžine do 50 cm</t>
  </si>
  <si>
    <t>1.4.2 Globinsko odvodnjavanje - kanalizacija</t>
  </si>
  <si>
    <t>S 4 3 713</t>
  </si>
  <si>
    <t>Dobava in vgraditev mostnega izlivnika ali cistilnega kosa s pokrovom</t>
  </si>
  <si>
    <t>S 4 3 731</t>
  </si>
  <si>
    <t>Dobava in vgraditev proti koroziji odporne cevke za odvajanje pronicujoce vode</t>
  </si>
  <si>
    <t>S 4 3 631</t>
  </si>
  <si>
    <t>Izdelava kanalizacije na premostitvenem objektu iz cevi iz poliestra premera 150 mm, vkljucno z vsem proti koroziji odpornim ali nerjavnim pritrdilnim materialom</t>
  </si>
  <si>
    <t>Ureditev iztoka iz izlivnika, cevi so PEHD ali GRP.</t>
  </si>
  <si>
    <t>Opaž sten opornikov</t>
  </si>
  <si>
    <t>S 5 1 221</t>
  </si>
  <si>
    <t>Izdelava dvostranskega vezanega opaža za raven temelj</t>
  </si>
  <si>
    <t>Opaž nadvišanja krilnih zidov.</t>
  </si>
  <si>
    <t>Postavka zajema obešen opaž spodnjih površin dobetoniranja plošče in opaž novih robnih cenvec.</t>
  </si>
  <si>
    <t>Bočne in čelne stranice preklade.</t>
  </si>
  <si>
    <t>S 5 1 771</t>
  </si>
  <si>
    <t>Izdelava opaža za ..............</t>
  </si>
  <si>
    <t>Opaž prehodnih plošč in konzole za naleganje prehodnih plošč</t>
  </si>
  <si>
    <t>S 5 2 222</t>
  </si>
  <si>
    <t>Dobava in postavitev rebrastih žic iz visokovrednega naravno trdega jekla B St 500 S s premerom do 12 mm, za srednje zahtevno ojacitev</t>
  </si>
  <si>
    <t>S 5 2 216</t>
  </si>
  <si>
    <t>Dobava in postavitev rebrastih palic iz visokovrednega naravno trdega jekla B St 420 S s premerom 14 mm in vecjim, za srednje zahtevno ojacitev</t>
  </si>
  <si>
    <t>S 5 2 351</t>
  </si>
  <si>
    <t>Dobava in vgraditev karbonske lamele za ojacitev prereza, vkljucno s pripravo in kontrolo površin, lepljenjem in pritrjevanjem, modul elasticnosti &gt; 155.000 N/mm2, prerez do 70 mm2</t>
  </si>
  <si>
    <t>Beton C12/15 X0 D16 pod preh.ploščami, konzolami, temeljem opornika, itd.</t>
  </si>
  <si>
    <t>S 5 3 162</t>
  </si>
  <si>
    <t>Dobava in vgraditev polnilnega cementnega betona C12/15 v prerez nad 0,50 m3/m2</t>
  </si>
  <si>
    <t>Polnilni beton zaledja opornikov C12/15 X0 D32</t>
  </si>
  <si>
    <t>S 5 3 361</t>
  </si>
  <si>
    <t>Dobava in vgraditev ojacenega cementnega betona C30/37 v prekladno konstrukcijo tipa polne plošce</t>
  </si>
  <si>
    <t>Dobetoniranje preklade, Beton C30/37 XF2 XD1 PV-II D16 S3</t>
  </si>
  <si>
    <t>S 5 3 342</t>
  </si>
  <si>
    <t>Dobava in vgraditev ojacenega cementnega betona C30/37 v pasovne temelje, temeljne nosilce ali poševne in vertikalne slope</t>
  </si>
  <si>
    <t>Beton C30/37 XC4 D32 PV-II v temelje novih opornikov</t>
  </si>
  <si>
    <t>Beton C30/37 XF2 XD1 v stene novih opornikov in v nadvišanje krilnih zidov</t>
  </si>
  <si>
    <t>Beton hodnikov in robnih vencev na prekladi in krilnih zidovih._x000D_
Beton C30/37 XF4 XD3 Pv-II D16 S4</t>
  </si>
  <si>
    <t>S 5 3 314</t>
  </si>
  <si>
    <t>Dobava in vgraditev ojacenega cementnega betona C25/30 v prehodne plošce</t>
  </si>
  <si>
    <t>S 5 3 253</t>
  </si>
  <si>
    <t>Dobava in vgraditev ojacenega cementnega betona C30/37 v prerez 0,31 do 0,50 m3/m2-m1</t>
  </si>
  <si>
    <t>Beton C30/37 XF2 XD1 PV-II D16 v konzole za naleganje prehodnih plošč</t>
  </si>
  <si>
    <t>S 5 3 771</t>
  </si>
  <si>
    <t>Izdelava brizganega cementnega betona C25/30, prerez do 0,10 m3/m2</t>
  </si>
  <si>
    <t>Mikroarmiran brizgan beton C25/30 XF2 XD1 PV-II D4, mikroarmatura 2 kg/m3 iz PP vlaken L=12 mm premera 32 mikr._x000D_
Ojačitev gorvodnega nosilca srednje polje, zun.površ. Vključno z ročnim zaglajevanjem.</t>
  </si>
  <si>
    <t>N 5 3 101</t>
  </si>
  <si>
    <t>Izdelava brizganega betona C25/30, prerez do 0,10 m3/m2</t>
  </si>
  <si>
    <t>Mikroarmiran brizgan beton C25/30 XF2 XD1 PV-II D4, mikroarmatura 2kg/m3 iz PP vlaken L=12 mm d=32 mikr._x000D_
Ojačitev gorvodnega nosilca srednje polje, notr.površine. Vključno z ročn.zaglajevanjem.</t>
  </si>
  <si>
    <t>S 5 3 251</t>
  </si>
  <si>
    <t>Dobava in vgraditev ojacenega cementnega betona C30/37 v prerez do 0,15 m3/m2-m1</t>
  </si>
  <si>
    <t>Beton C30/37 XF2 XD1 PV-II D16 za obbetoniranje krajnih prečnikov preklade.</t>
  </si>
  <si>
    <t>S 5 5 411</t>
  </si>
  <si>
    <t>Izdelava katastra in identifikacija širine, dolžine, globine, vzroka nastanka in delovanja razpok</t>
  </si>
  <si>
    <t>S 5 5 522</t>
  </si>
  <si>
    <t>Cišcenje korodirane armature in kablov z vodnim curkom pod visokim pritiskom, površina horizontalna ali nagnjena do 20 st. glede na horizontalo, posamicne površine od 0,51 do 1,0 m2</t>
  </si>
  <si>
    <t>Čiščenje armature na zgornji površini preklade po odstranitvi betona, upoštevano 10% celotne površine, obračun po izmerah.</t>
  </si>
  <si>
    <t>S 5 5 532</t>
  </si>
  <si>
    <t>Cišcenje korodirane armature in kablov z vodnim curkom pod visokim pritiskom, površina nagnjena 71 st. do 90 st., posamicne površine od 0,51 do 1,0 m2</t>
  </si>
  <si>
    <t>Vertikalne in nagnjene površine betona, zajeto 20% vseh površin, obračun po izmerah.</t>
  </si>
  <si>
    <t>S 5 5 537</t>
  </si>
  <si>
    <t>Cišcenje korodirane armature in kablov z vodnim curkom pod visokim pritiskom, površina nad glavo, horizontalna ali nagnjena do 20 st. glede na horizontalo, posamicne površine od 0,51 do 1,0 m2</t>
  </si>
  <si>
    <t>Čiščenje armature na spodnjih površinah preklade, zajeto 15% površine, obračun po izmerah.</t>
  </si>
  <si>
    <t>S 5 5 562</t>
  </si>
  <si>
    <t>Protikorozijska zašcita armature ali kablov z nanašanjem premaza na cementni bazi v skladu z navodili proizvajalca, površina horizontalna ali nagnjena do 20 st. glede na horizontalo, posamicne površine od 0,51 do 1,0 m2</t>
  </si>
  <si>
    <t>Horizontalne površine iz postavke 55 522, material R4 po SIST EN 1504</t>
  </si>
  <si>
    <t>S 5 5 572</t>
  </si>
  <si>
    <t>Protikorozijska zašcita armature ali kablov z nanašanjem premaza na cementni bazi v skladu z navodili proizvajalca, površina nagnjena 71 st.do 90 st., posamicne površine od 0,51 do 1,0 m2</t>
  </si>
  <si>
    <t>nagnjene površine iz postavke 55 532, material R4 po SIST EN 1504</t>
  </si>
  <si>
    <t>S 5 5 577</t>
  </si>
  <si>
    <t>Protikorozijska zašcita armature ali kablov z nanašanjem premaza na cementni bazi v skladu z navodili proizvajalca, površina nad glavo, horizontalna ali nagnjena do 20 st. glede na horizontalo, posamicne površine od 0,51 do 1,0 m2</t>
  </si>
  <si>
    <t>površine nad glavo iz postavke 55 537, metraial R4 po SIST EN 1504</t>
  </si>
  <si>
    <t>S 5 5 733</t>
  </si>
  <si>
    <t>Priprava in vgraditev cementne malte z dodatkom umetnih vlaken po navodilih proizvajalca, površina horizontalna ali nagnjena do 20 st. glede na horizontalo, posamicne površine do 1,0 m2, debelina od 41 do 60 mm</t>
  </si>
  <si>
    <t>horizontalne površine lokalno segregiranih mest z malto R4 ki jih ni možno zaliti z betonom, upoštevano 2% površine preklade, obračun po izmerah.</t>
  </si>
  <si>
    <t>S 5 5 762</t>
  </si>
  <si>
    <t>Priprava in vgraditev cementne malte z dodatkom umetnih vlaken po navodilih proizvajalca, površina nagnjena 71 st. in 90 st., posamicne površine do 1,0 m2, debelina od 21 do 40 mm</t>
  </si>
  <si>
    <t>zapolnitev lokalnih izdolbenih mest segregiranega betona ali lokalnih poškodb iz poz 14 388, metraial R4</t>
  </si>
  <si>
    <t>S 5 5 777</t>
  </si>
  <si>
    <t>Priprava in vgraditev cementne malte z dodatkom umetnih vlaken po navodilih proizvajalca, površina nad glavo horizontalna ali nagnjena do 20 st. glede na horizontalo, posamicne površine do 1,0 m2, debelina od 21 do 40 mm</t>
  </si>
  <si>
    <t>zapolnitev lokalno izdolbljenih mest poškodb ali segregacij iz poz.14 458, material R4</t>
  </si>
  <si>
    <t>S 5 5 786</t>
  </si>
  <si>
    <t>Priprava in vgraditev cementne malte z dodatkom umetnih vlaken po navodilih proizvajalca, površina nad glavo horizontalna ali nagnjena do 20 st. glede na horizontalo, posamicne površine nad 10,0 m2, debelina do 20 mm</t>
  </si>
  <si>
    <t>Obnova spodnje površine in lic preklade, obnova vidnih površin krilnih zidov - območje 1 v risbah</t>
  </si>
  <si>
    <t>S 5 5 973</t>
  </si>
  <si>
    <t>Zašcita površine cementnega betona z .........</t>
  </si>
  <si>
    <t>Tankoslojna cementna izravnalna malta z dodatkom silike, v debelini 1,5-3mm. Izravnalni sloj betona območja 2 in egalizacija površine območja 1. Material R4</t>
  </si>
  <si>
    <t>S 5 5 971</t>
  </si>
  <si>
    <t>Zašcita površine cementnega betona z impregnacijskim premazom</t>
  </si>
  <si>
    <t>Premaz vseh vidnih betonskih površin, novih in starih, poraba cca. 0,5 kg/m2, vključuje temeljni premaz in vrhnji elastični premaz.</t>
  </si>
  <si>
    <t>1.5.6 Sidranje</t>
  </si>
  <si>
    <t>S 5 6 812</t>
  </si>
  <si>
    <t>Sidranje armature ali moznikov v ekspanzijsko malto, vkljucno z vrtanjem lukenj premera 14 do 22 mm</t>
  </si>
  <si>
    <t>sidranje za spreganje stari-novi beton na plošči, in na obeh straneh stojin in spodnje flanše gorv.nosilca vm.polja.</t>
  </si>
  <si>
    <t>S 5 6 813</t>
  </si>
  <si>
    <t>Sidranje armature ali moznikov v ekspanzijsko malto, vkljucno z vrtanjem lukenj premera 24 do 36 mm</t>
  </si>
  <si>
    <t>Sidranje moznikov za povezovanje nadvišanja krilnih zidov in vpenjanje novih opornih zidov.</t>
  </si>
  <si>
    <t>S 5 5 451</t>
  </si>
  <si>
    <t>Sanacija - injektiranje površinskih razpok v cementnem betonu, globokih do 40 mm (do armature), z epoksidno ali poliuretansko smolo, po nacrtu in navodilih proizvajalca, površina nagnjena 71 st. do 90 st., širina razpok do 1 mm</t>
  </si>
  <si>
    <t>injektiranje vertikalnih površin opornikov, upoštevano 1m1 razpoke na 10 m2 površine, obračun po izmerah!</t>
  </si>
  <si>
    <t>S 5 5 456</t>
  </si>
  <si>
    <t>Sanacija - injektiranje površinskih razpok v cementnem betonu, globokih do 40 mm (do armature), z epoksidno ali poliuretansko smolo, po nacrtu in navodilih proizvajalca, površina nad glavo horizontalna ali nagnjena do 20 st. glede na horizontalo, širina razpok do 1 mm</t>
  </si>
  <si>
    <t>Injektiranje horizontalnoih površin preklade nad glavo, upoštevan 1 m1 razpoke na 5 m2 preklade, obračun po izmerah.</t>
  </si>
  <si>
    <t>S 5 5 462</t>
  </si>
  <si>
    <t>Sanacija - injektiranje globinskih razpok in razpok, ki potekajo skozi celoten prerez, z nizkoviskozno epoksidno smolo, cementno suspenzijo ali poliuretansko smolo, z uporabo površinskih ali globinskih pakerjev, po nacrtu in navodilih proizvajalca, površina horizontalna ali nagnjena do 20 st. glede na horizontalo, širina razpok od 1,1 do 3 mm</t>
  </si>
  <si>
    <t>Injekitranje razpok skozi celoten prerez, upoštevano 1m razpoke na 10 m2 površine preklade.</t>
  </si>
  <si>
    <t>S 5 5 467</t>
  </si>
  <si>
    <t>Sanacija - injektiranje globinskih razpok in razpok, ki potekajo skozi celoten prerez, z nizkoviskozno epoksidno smolo, cementno suspenzijo ali poliuretansko smolo, z uporabo površinskih ali globinskih pakerjev, po nacrtu in navodilih proizvajalca, površina nagnjena 21 st. do 70 st., širina razpok od 1,1 do 3 mm</t>
  </si>
  <si>
    <t>Razpoke v stojinah nosilcev, upoštevano 1 m razpoke na 5 m2 površine stojin. Obračun po izmerah.</t>
  </si>
  <si>
    <t>1.5.7 Ključavničarska dela in dela v jeklu</t>
  </si>
  <si>
    <t>S 5 8 271</t>
  </si>
  <si>
    <t>Dobava in vgraditev prehodne vodotesne dilatacijske konstrukcije (po nacrtu) za pomicno zmogljivost do 80 mm ( +/- 40 mm)</t>
  </si>
  <si>
    <t>Glavnikasta dilatacija, kot npr. MAGEBA ROBOFLEX, ali podobno.</t>
  </si>
  <si>
    <t>S 5 8 636</t>
  </si>
  <si>
    <t>Dobava in vgraditev mrežice za pokrivanje odprtin za prezracevanje, okrogle oblike, premera ... mm</t>
  </si>
  <si>
    <t>Mreža za pokrivanje odprtin za dostope v škatle nosilcev, premera 600 mm, snemljiva z vijačenjem</t>
  </si>
  <si>
    <t>S 5 8 635</t>
  </si>
  <si>
    <t>Dobava in vgraditev mrežice za pokrivanje odprtin za prezracevanje, okrogle oblike, premera 200 mm</t>
  </si>
  <si>
    <t>Pokrivanje izvrtin za zračenje in odvodnjavanje v spodnji plošči, premer je 150 mm!</t>
  </si>
  <si>
    <t>S 5 8 491</t>
  </si>
  <si>
    <t>Odstranitev ležišca (po nacrtu)</t>
  </si>
  <si>
    <t>odstranitev ležišča prehodnih plošč, dolžina posmeznega cca. 16 m</t>
  </si>
  <si>
    <t>S 5 8 721</t>
  </si>
  <si>
    <t>Dobava in vgraditev jeklene nosilen konstrukcije v vijaceni (koviceni) izvedbi iz konstrukcijskega jekla S 235</t>
  </si>
  <si>
    <t>Obešala za inštalacije, teža posameznega cca. 20 kg, 69 kom.</t>
  </si>
  <si>
    <t>1.5.8 Zaščitna dela</t>
  </si>
  <si>
    <t>S 5 9 414</t>
  </si>
  <si>
    <t>Priprava podlage - površine cementnega betona s peskanjem</t>
  </si>
  <si>
    <t>Hidroizolacija, postavka zajema:_x000D_
- epoksidni premaz, posip z krem.peskom, naknadni epoksidni premaz, lepljeni bit.trakovi na vroči bit.lepilni zmesi</t>
  </si>
  <si>
    <t>S 5 9 641</t>
  </si>
  <si>
    <t>Dobava in polaganje bituminizirane plute za oblikovanje ležišca prehodnih plošc</t>
  </si>
  <si>
    <t>Alternativno dvojna bit.lepenka!</t>
  </si>
  <si>
    <t>Tesnenje stika asfalt-robnik</t>
  </si>
  <si>
    <t>Tesnitev stika robnik-hodnik</t>
  </si>
  <si>
    <t>Vsi delovni stiki - stik temelj-stena opornika in stik sten 1. in 2. faze, ter stik stari zid-nov opornik</t>
  </si>
  <si>
    <t>S 6 1 123</t>
  </si>
  <si>
    <t>Izdelava temelja iz cementnega betona C 12/15, globine 80 cm, premera 40 cm</t>
  </si>
  <si>
    <t>Temelj ograje na prehodu iz objekta na nasip. Ostalo glej načrt ceste.</t>
  </si>
  <si>
    <t>1.6.2 Oprema za zavarovanje prometa</t>
  </si>
  <si>
    <t>Zajeta količina na objektu in krilih, ostalo v načrtu ceste._x000D_
Širina ograje maks. 36,5 cm.</t>
  </si>
  <si>
    <t>1.7.1 Elektroenergetski vodi</t>
  </si>
  <si>
    <t>S 7 2 432</t>
  </si>
  <si>
    <t>Dobava in vgraditev cevi iz polietilena, premera 160 mm (PC 160)</t>
  </si>
  <si>
    <t>2xfi160 za EE vode, zajeta količina med jaškoma!</t>
  </si>
  <si>
    <t>S 7 3 334</t>
  </si>
  <si>
    <t>Izdelava kabelske kanalizacije iz cevi iz polietilena, premera 125 mm (PE HD 125)</t>
  </si>
  <si>
    <t>4xDN125 na konzolli za TK vode in 2xDN1215 v robnem vencu koz rezerva._x000D_
Zajeto med jaškoma!</t>
  </si>
  <si>
    <t>S 7 3 332</t>
  </si>
  <si>
    <t>Izdelava kabelske kanalizacije iz cevi iz polietilena, premera 50 mm (PE HD 50)</t>
  </si>
  <si>
    <t>Premer cevi v hodniku za CR je 80 mm!_x000D_
Na konzoli 2xDN50 mm za EE vode in 2x DN80mm v hodniku za CR.</t>
  </si>
  <si>
    <t>S 7 3 444</t>
  </si>
  <si>
    <t>Izdelava revizijskega jaška za kabelsko kanalizacijo v hodniku ali robnem vencu, s kovinskim pokrovom (po nacrtu), notranje izmere prereza jaška 60/60 cm, globokega 19 cm</t>
  </si>
  <si>
    <t>Jašek 40/40 cm, z LTŽ pokrovom A15 30/30 cm pred svetilkami CR. Postavka zajema izdelavo drenaže jaška in povezave do svetilke z PVC DN 80 cevjo L=100 cm</t>
  </si>
  <si>
    <t>Valjanec za ozemjitev ograje v robnem vencu, zajeta količina na objektu, položiti min.10 m v nasip obojestransko.</t>
  </si>
  <si>
    <t>S 7 3 427</t>
  </si>
  <si>
    <t>Izdelava prehodnega revizijskega jaška iz cementnega betona, s kovinskim pokrovom, za cevi, vgrajene v hodnik, zunanje izmere prereza jaška ..../.... cm, globokega ..... cm</t>
  </si>
  <si>
    <t>Vključno z dvojnim LTŽ pokrovom 60/60 cm (60/120) nosilnosti B125</t>
  </si>
  <si>
    <t>1.7.2 Preizkus, nadzor in projektna dokumentacija</t>
  </si>
  <si>
    <t>N 7 9 101</t>
  </si>
  <si>
    <t>Izvedba geodetskega posnetka izvedenega stanja po končanih delih, vključno z posnetkom reperjev in izdelavo elaborata</t>
  </si>
  <si>
    <t>SKUPNA REKAPITULACIJA PROJEKTANTSKIH PREDRAČUNOV ZA GRADNJO MOSTA ČEZ KANAL SD1 V MIKLAVŽU</t>
  </si>
  <si>
    <t>Projekt:653Mik1 Most čez kanal pri Miklavžu</t>
  </si>
  <si>
    <t>1 Most Miklavž</t>
  </si>
  <si>
    <t>1.1 OPOMBE</t>
  </si>
  <si>
    <t>N 11 1 000</t>
  </si>
  <si>
    <t>Vse postavke vključujejo ves potreben material, opremo, delo in transporte za izvedbo posamezne postavke.</t>
  </si>
  <si>
    <t>1.2  PREDDELA</t>
  </si>
  <si>
    <t>1.2.1 Geodetska dela</t>
  </si>
  <si>
    <t>S 1 1 121</t>
  </si>
  <si>
    <t>Obnova in zavarovanje zakoličbe osi trase ostale javne ceste v ravninskem terenu</t>
  </si>
  <si>
    <t>KM</t>
  </si>
  <si>
    <t>S 1 1 221</t>
  </si>
  <si>
    <t>Postavitev in zavarovanje prečnega profila ostale javne ceste v ravninskem terenu</t>
  </si>
  <si>
    <t>1.2.2 Čiščenje terena</t>
  </si>
  <si>
    <t>S 1 2 223</t>
  </si>
  <si>
    <t>Demontaža obvestilne table s površino nad 3 m2</t>
  </si>
  <si>
    <t>S 1 2 282</t>
  </si>
  <si>
    <t>Odstranitev prometnega znaka s stranico/premerom 600 mm</t>
  </si>
  <si>
    <t>Demontaža plastičnega smernika</t>
  </si>
  <si>
    <t>Porušitev in odstranitev ograje iz žične mreže</t>
  </si>
  <si>
    <t>S 1 2 321</t>
  </si>
  <si>
    <t>Porušitev in odstranitev asfaltne plasti v debelini do 5 cm</t>
  </si>
  <si>
    <t>S 1 2 372</t>
  </si>
  <si>
    <t xml:space="preserve">Rezkanje in odvoz asfaltne krovne plasti v debelini 4 do 7 cm </t>
  </si>
  <si>
    <t>S 1 2 391</t>
  </si>
  <si>
    <t>Porušitev in odstranitev robnika iz cementnega betona</t>
  </si>
  <si>
    <t>N 1 1 905</t>
  </si>
  <si>
    <t>Odstranitev in odvoz betonskih korit na deponijo</t>
  </si>
  <si>
    <t>N 1 1 432</t>
  </si>
  <si>
    <t>Prilagoditev višine jaška novi niveleti.</t>
  </si>
  <si>
    <t>N 1 1 433</t>
  </si>
  <si>
    <t>Prilagoditev višine zasunov novi niveleti</t>
  </si>
  <si>
    <t>1.3 ZEMELJSKA DELA</t>
  </si>
  <si>
    <t>1.3.1 Izkopi</t>
  </si>
  <si>
    <t>S 2 1 112</t>
  </si>
  <si>
    <t>Površinski izkop plodne zemljine - 1. kategorije - strojno z odrivom do 50 m</t>
  </si>
  <si>
    <t>S 2 1 224</t>
  </si>
  <si>
    <t>Široki izkop vezljive zemljine - 3. kategorije - strojno z nakladanjem</t>
  </si>
  <si>
    <t>S 2 1 314</t>
  </si>
  <si>
    <t>Izkop vezljive zemljine/zrnate kamnine - 3. kategorije za temelje, kanalske rove, prepuste, jaške in drenaže, širine do 1,0 m in globine do 1,0 m - strojno, planiranje dna ročno</t>
  </si>
  <si>
    <t>S 2 1 374</t>
  </si>
  <si>
    <t>Izkop vezljive zemljine/zrnate kamnine - 3. kategorije za temelje, kanalske rove, prepuste, jaške in drenaže, širine 1,1 do 2,0 m in globine 2,1 do 4,0 m - strojno, planiranje dna ročno</t>
  </si>
  <si>
    <t>S 2 1 434</t>
  </si>
  <si>
    <t>Izkop vezljive zemljine/zrnate kamnine - 3. kategorije za gradbene jame za objekte, globine 2,1do 4,0 m - strojno, planiranje dna ročno</t>
  </si>
  <si>
    <t>1.3.2 Planum temeljnih tal</t>
  </si>
  <si>
    <t>S 2 2 112</t>
  </si>
  <si>
    <t>Ureditev planuma temeljnih tal vezljive zemljine - 3. kategorije</t>
  </si>
  <si>
    <t>1.3.3 Nasipi, zasipi, klini, posteljica in glinasti naboj</t>
  </si>
  <si>
    <t>S 2 4 421</t>
  </si>
  <si>
    <t>Vgraditev posteljice v debelini plasti do 30 cm iz zrnate kamnine - 3. kategorije opomba:(zmrzlinsko odporen material)</t>
  </si>
  <si>
    <t>N 2 1 219</t>
  </si>
  <si>
    <t>Dobava in vgrajevanje materiala za drenažni zasip</t>
  </si>
  <si>
    <t>N 2 1 621</t>
  </si>
  <si>
    <t>Dobava in vgrajevanje materiala za  posteljico (4-8mm) s komprimacijo do zbitosti min 95% SPP</t>
  </si>
  <si>
    <t>N 2 1 623</t>
  </si>
  <si>
    <t xml:space="preserve">Dobava in vgrajevanje materiala za zasip cevi v coni cevovoda z materialom granulacije 8-16mm, v plasteh po 15cm s komprimacijo do zbitosti 95% SPP._x000D_
</t>
  </si>
  <si>
    <t>N 2 1 624</t>
  </si>
  <si>
    <t>Dobava in vgrajevanje materiala (po navodilih proizvajalca cevovodov ) zasip izven cone cevovoda (min. 0,30 m nad temenom cevi)  v plasteh po 15cm s komprimacijo do zbitosti 95% SPP. ( V kolikor geomehanik potrdi ustreznost materiala, se lahko uporabi izkopni material )</t>
  </si>
  <si>
    <t>1.3.4 Ločilne, drenažne in filtrske plasti ter delovni plato</t>
  </si>
  <si>
    <t>S 2 3 313</t>
  </si>
  <si>
    <t>Dobava in vgraditev geotekstilije za ločilno plast (po načrtu), natezna trdnost do nad 14 do 16 kN/m2</t>
  </si>
  <si>
    <t>1.3.5 Brežine in zelenice</t>
  </si>
  <si>
    <t>S 2 5 137</t>
  </si>
  <si>
    <t>Humuziranje zelenice brez valjanja, v debelini nad 15 cm - strojno</t>
  </si>
  <si>
    <t>1.3.6 Prevozi, razprostiranje in ureditev deponij materiala</t>
  </si>
  <si>
    <t>S 2 9 133</t>
  </si>
  <si>
    <t>Razprostiranje odvečne vezljive zemljine - 3. kategorije</t>
  </si>
  <si>
    <t>Razprostiranje odvečne zrnate kamnine - 3. kategorije</t>
  </si>
  <si>
    <t>1.4 VOZIŠČNA KONSTRUKCIJA</t>
  </si>
  <si>
    <t>1.4.1 Nosilne plasti</t>
  </si>
  <si>
    <t>S 3 1 132</t>
  </si>
  <si>
    <t>Izdelava nevezane nosilne plasti enakomerno zrnatega drobljenca iz kamnine v debelini 21 do 30 cm</t>
  </si>
  <si>
    <t>S 3 1 654</t>
  </si>
  <si>
    <t>Izdelava nosilne plasti bituminizirane zmesi AC 32 base B 70/100 A3 v debelini 10 cm</t>
  </si>
  <si>
    <t>S 3 1 815</t>
  </si>
  <si>
    <t>Izdelava obrabnonosilne plasti bituminizirane zmesi AC 16 surf B 70/100 A4 Z2 v debelini 8 cm</t>
  </si>
  <si>
    <t>1.4.2 Obrabne plasti</t>
  </si>
  <si>
    <t>S 3 2 278</t>
  </si>
  <si>
    <t>Izdelava obrabne in zaporne plasti bituminizirane zmesi AC 11 surf B 70/100 A3 v debelini 4 cm</t>
  </si>
  <si>
    <t>S 3 2 291</t>
  </si>
  <si>
    <t>Izdelava obrabne in zaporne plasti bituminizirane zmesi AC 11 surf, vezivo ......, razred bituminizirane zmesi A ...., v debelini ..... cm opomba:5cm AC 11surf B 70/100 A5</t>
  </si>
  <si>
    <t>1.4.3 Robni elementi vozišč</t>
  </si>
  <si>
    <t>S 3 5 214</t>
  </si>
  <si>
    <t>Dobava in vgraditev predfabriciranega dvignjenega robnika iz cementnega betona  s prerezom 15/25 cm</t>
  </si>
  <si>
    <t>S 3 5 235</t>
  </si>
  <si>
    <t>Dobava in vgraditev predfabriciranega pogreznjenega robnika iz cementnega betona  s prerezom 15/25 cm</t>
  </si>
  <si>
    <t>S 3 5 253</t>
  </si>
  <si>
    <t>Dobava in vgraditev dvignjenega robnika iz naravnega kamna s prerezom ../.. cm opomba:20/13cm</t>
  </si>
  <si>
    <t>N 3 4 237</t>
  </si>
  <si>
    <t>Dobava in vgraditev predfabriciranega dvignjenega robnika iz cementnega betona  s prerezom 8/20cm</t>
  </si>
  <si>
    <t>1.5 ODVODNJAVANJE</t>
  </si>
  <si>
    <t>1.5.1 Globinsko odvodnjavaje-drenaže</t>
  </si>
  <si>
    <t>Izdelava vzdolžne in prečne drenaže, globoke do 1,0 m, na podložni plasti iz cementnega betona, debeline 10 cm, z gibljivimi plastičnimi cevmi premera 15 cm</t>
  </si>
  <si>
    <t>S 4 2 165</t>
  </si>
  <si>
    <t>Izdelava vzdolžne in prečne drenaže, globoke do 1,0 m, na podložni plasti iz cementnega betona, s trdimi plastičnimi cevmi premera 25 cm</t>
  </si>
  <si>
    <t>1.5.2 Globinsko odvodnjavanje- kanalizacija</t>
  </si>
  <si>
    <t>S 4 3 112</t>
  </si>
  <si>
    <t>Izdelava kanalizacije iz cevi iz polipropilena, vgrajenih na planumu izkopa, premera 20 cm, v globini do 1,0 m</t>
  </si>
  <si>
    <t>S 4 3 294</t>
  </si>
  <si>
    <t>Obbetoniranje cevi za kanalizacijo s cementnim betonom C 16/20, po detajlu iz načrta, premera 30 cm</t>
  </si>
  <si>
    <t>S 4 3 114</t>
  </si>
  <si>
    <t>Izdelava kanalizacije iz cevi iz polipropilena, vgrajenih na planumu izkopa, premera 30 cm, v globini do 1,0 m</t>
  </si>
  <si>
    <t>S 4 3 292</t>
  </si>
  <si>
    <t>Obbetoniranje cevi za kanalizacijo s cementnim betonom C 16/20, po detajlu iz načrta, premera 20 cm</t>
  </si>
  <si>
    <t>1.5.3 Jaški</t>
  </si>
  <si>
    <t>S 4 4 333</t>
  </si>
  <si>
    <t>Izdelava jaška iz polietilena, krožnega prereza s premerom 50 cm, globokega 1,5 do 2,0 m</t>
  </si>
  <si>
    <t>S 4 4 483</t>
  </si>
  <si>
    <t>Izdelava jaška iz polipropilena, krožnega prereza s premerom 100 cm, globokega 1,5 do 2,0 m</t>
  </si>
  <si>
    <t>S 4 4 956</t>
  </si>
  <si>
    <t>Dobava in vgraditev pokrova iz duktilne litine z nosilnostjo 125 kN, s prerezom 500/500 mm</t>
  </si>
  <si>
    <t>S 4 4 849</t>
  </si>
  <si>
    <t>Dobava in vgraditev rešetke iz duktilne litine z nosilnostjo 250 kN, s prerezom ..../...... mm opomba:600/600mm</t>
  </si>
  <si>
    <t>S 4 4 855</t>
  </si>
  <si>
    <t>Dobava in vgraditev rešetke iz duktilne litine z nosilnostjo 400 kN, s prerezom ..../.... mm opomba:400/400mm, ravna rešetka</t>
  </si>
  <si>
    <t>1.5.4 Ponikovalnice</t>
  </si>
  <si>
    <t>N 4 3 222</t>
  </si>
  <si>
    <t xml:space="preserve">Dobava in vgraditev betonske ponikovalnice DN2000 h=2,5m, komplet z zasutjem, po priloženem detajlu_x000D_
</t>
  </si>
  <si>
    <t>N 4 3 221</t>
  </si>
  <si>
    <t>Dobava in vgraditev betonske ponikovalnice DN2000 h=3m, komplet z zasutjem, po priloženem detajlu</t>
  </si>
  <si>
    <t>N 4 3 230</t>
  </si>
  <si>
    <t>Dobava in vgraditev lovilca olj kapacitete 30 l/sek z integriranim usedalnikom volumna 3.000 l oz 3 m3 kot npr. ALPRO-P, tip B, NS 30</t>
  </si>
  <si>
    <t>N 4 3 231</t>
  </si>
  <si>
    <t xml:space="preserve">Dobava in vgraditev lovilca olj kapacitete 40 l/sek z integriranim usedalnikom volumna 4.000 l oz 4 m3 kot npr. ALPRO-L NS 40._x000D_
</t>
  </si>
  <si>
    <t>1.6 OPREMA CEST</t>
  </si>
  <si>
    <t>S 6 1 124</t>
  </si>
  <si>
    <t>Izdelava temelja iz cementnega betona C 12/15, globine 80 cm, premera 50 cm</t>
  </si>
  <si>
    <t>S 6 1 216</t>
  </si>
  <si>
    <t>Dobava in vgraditev stebrička za prometni znak iz vroče cinkane jeklene cevi s premerom 64 mm, dolge 3000 mm</t>
  </si>
  <si>
    <t>S 6 1 217</t>
  </si>
  <si>
    <t>Dobava in vgraditev stebrička za prometni znak iz vroče cinkane jeklene cevi s premerom 64 mm, dolge 3500 mm</t>
  </si>
  <si>
    <t>S 6 1 218</t>
  </si>
  <si>
    <t>Dobava in vgraditev stebrička za prometni znak iz vroče cinkane jeklene cevi s premerom 64 mm, dolge 4000 mm</t>
  </si>
  <si>
    <t>S 6 1 219</t>
  </si>
  <si>
    <t>Dobava in vgraditev stebrička za prometni znak iz vroče cinkane jeklene cevi s premerom 64 mm, dolge 4500 mm</t>
  </si>
  <si>
    <t>N 6 1 221</t>
  </si>
  <si>
    <t>Dobava in vgraditev konzolnega stebrička za prometni znak iz vroče cinkane jeklene cevi  h=5m, vključno z nosilcem prometnih znakov l=1,4m</t>
  </si>
  <si>
    <t>N 6 1 225</t>
  </si>
  <si>
    <t>Dobava in vgraditev večnožne osnove za kažipotno tablo, vključno s temelji</t>
  </si>
  <si>
    <t>N 6 1 222</t>
  </si>
  <si>
    <t>Dobava pritrdilnega materiala za pritrditev znaka na drog CR</t>
  </si>
  <si>
    <t>N 6 1 630</t>
  </si>
  <si>
    <t>Dobava in pritrditev osmerokotnega  prometnega znaka, podloga iz aluminijaste pločevine, RA2, A=600mm</t>
  </si>
  <si>
    <t>S 6 1 641</t>
  </si>
  <si>
    <t>Dobava in pritrditev okroglega prometnega znaka, podloga iz aluminijaste pločevine, znak z odsevno folijo 1. vrste, premera 400 mm</t>
  </si>
  <si>
    <t>S 6 1 652</t>
  </si>
  <si>
    <t>Dobava in pritrditev okroglega prometnega znaka, podloga iz aluminijaste pločevine, znak z odsevno folijo 2. vrste, premera 600 mm</t>
  </si>
  <si>
    <t>S 6 1 722</t>
  </si>
  <si>
    <t>Dobava in pritrditev prometnega znaka, podloga iz aluminijaste pločevine, znak z ............ barvo-folijo ....... vrste, velikost od 0,11 do 0,20 m2</t>
  </si>
  <si>
    <t>S 6 1 913</t>
  </si>
  <si>
    <t>Prestavitev prometnega znaka s stranico / premerom 900 mm</t>
  </si>
  <si>
    <t>S 6 1 931</t>
  </si>
  <si>
    <t>Prestavitev ........... opomba:Pritrditrditev predhodno odstranjene table.</t>
  </si>
  <si>
    <t>S 6 3 571</t>
  </si>
  <si>
    <t>Dobava in vgraditev cestnega ogledala (brez stebriča)</t>
  </si>
  <si>
    <t>N 6 1 905</t>
  </si>
  <si>
    <t>Dobava in vgraditev kovinskih stebričkov za preprečitev vožnje</t>
  </si>
  <si>
    <t>1.6.2 Označbe na voziščih</t>
  </si>
  <si>
    <t>S 6 2 411</t>
  </si>
  <si>
    <t xml:space="preserve">Izdelava debeloslojne vzdolžne označbe na vozišču z večkomponentno hladno plastiko z vmešanimi drobci / kroglicami stekla, vključno 200 g/m2 dodatnega posipa z drobci stekla, strojno, debelina plasti 3 mm, širina črte 10 cm </t>
  </si>
  <si>
    <t>S 6 2 123</t>
  </si>
  <si>
    <t>Izdelava tankoslojne vzdolžne označbe na vozišču z enokomponentno belo barvo, vključno 250 g/m2 posipa z drobci / kroglicami stekla, strojno, debelina plasti suhe snovi 250 mikrometra, širina črte 15 cm</t>
  </si>
  <si>
    <t>S 6 2 253</t>
  </si>
  <si>
    <t>Doplačilo za izdelavo prekinjenih vzdolžnih označb na vozišču, širina črte 15 cm</t>
  </si>
  <si>
    <t>S 6 2 124</t>
  </si>
  <si>
    <t>Izdelava tankoslojne vzdolžne označbe na vozišču z enokomponentno belo barvo, vključno 250 g/m2 posipa z drobci / kroglicami stekla, strojno, debelina plasti suhe snovi 250 mikrometra, širina črte 20 cm</t>
  </si>
  <si>
    <t>S 6 2 165</t>
  </si>
  <si>
    <t>Izdelava tankoslojne prečne in ostalih označb na vozišču z enokomponentno belo barvo, vključno 250 g/m2 posipa z drobci / kroglicami stekla, strojno, debelina plasti suhe snovi 250 mikrometra, površina označbe do 0,5 m2</t>
  </si>
  <si>
    <t>S 6 2 168</t>
  </si>
  <si>
    <t>Izdelava tankoslojne prečne in ostalih označb na vozišču z enokomponentno belo barvo, vključno 250 g/m2 posipa z drobci / kroglicami stekla, strojno, debelina plasti suhe snovi 250 mikrometra, površina označbe nad 1,5 m2</t>
  </si>
  <si>
    <t>N 6 2 199</t>
  </si>
  <si>
    <t>Izdelava napisov in simbolov na prometnih površinah - piktogrami (5502, 5607 ...)</t>
  </si>
  <si>
    <t>1.6.3 Oprema za zavarovanje prometa</t>
  </si>
  <si>
    <t>S 6 4 281</t>
  </si>
  <si>
    <t>Dobava in vgraditev vkopane zaključnice, dolžine 4 m</t>
  </si>
  <si>
    <t>S 6 4 283</t>
  </si>
  <si>
    <t>Dobava in vgraditev vkopane zaključnice, dolžine 12 m</t>
  </si>
  <si>
    <t>N 6 4 290</t>
  </si>
  <si>
    <t>Dobava in vgraditev polkrožne zaključnice</t>
  </si>
  <si>
    <t>S 6 4 435</t>
  </si>
  <si>
    <t>Dobava in vgraditev jeklene varnostne ograje, vključno vse elemente, za nivo zadrževanja N2 in za delovno širino W5</t>
  </si>
  <si>
    <t>Dobava in vgraditev jeklene varnostne ograje, vključno vse elemente, za nivo zadrževanja H2 in za delovno širino W4 opomba:(light)</t>
  </si>
  <si>
    <t>N 6 4 505</t>
  </si>
  <si>
    <t>Dobava in vgraditev žične ograje z žico za nadvišanje, komplet s temelji in stebri</t>
  </si>
  <si>
    <t>1.7 TUJE STORITVE</t>
  </si>
  <si>
    <t>1.7.1 Preskusi, nadzor in tehnična dokumentacija</t>
  </si>
  <si>
    <t>Projektantski nadzor. Vrednost postavke je že fiksno določena v PIS-u in jo ponudnik ne more/ne sme spreminjati. Obračun projektantskega nadzora se bo izvedel po dokazljivih dejanskih stroških na podlagi računa izvajalca projektantskega nadzora.</t>
  </si>
  <si>
    <t>N 7 1 312</t>
  </si>
  <si>
    <t>Geomehanski nadzor</t>
  </si>
  <si>
    <t>1.7.2 Tuje storitve</t>
  </si>
  <si>
    <t>1.</t>
  </si>
  <si>
    <t>Ureditev TK vodov R2-454/1400 V KM 3.130</t>
  </si>
  <si>
    <t>Št.</t>
  </si>
  <si>
    <t>EM</t>
  </si>
  <si>
    <t>Znesek (EUR)</t>
  </si>
  <si>
    <t>1.1.</t>
  </si>
  <si>
    <t>KABLI</t>
  </si>
  <si>
    <t>1.1</t>
  </si>
  <si>
    <t>TX 16PS 4x1,2/4,4TD</t>
  </si>
  <si>
    <t xml:space="preserve">M1 </t>
  </si>
  <si>
    <t>1.2</t>
  </si>
  <si>
    <t>AJ-02YSOF(L)2YDB2Y 12x4x1,2</t>
  </si>
  <si>
    <t>1.3</t>
  </si>
  <si>
    <t>TK59 50x4x0,4</t>
  </si>
  <si>
    <t>1.2.</t>
  </si>
  <si>
    <t>GRADBENA DELA</t>
  </si>
  <si>
    <t>1.2.1</t>
  </si>
  <si>
    <t>Trasiranje trase zemeljskega kabla ali kabelske kanalizacije</t>
  </si>
  <si>
    <t xml:space="preserve">KM </t>
  </si>
  <si>
    <t>1.2.2</t>
  </si>
  <si>
    <t>1.2.3</t>
  </si>
  <si>
    <t>Dobava PEHD cevi 2xΦ 50 mm</t>
  </si>
  <si>
    <t>1.2.4</t>
  </si>
  <si>
    <t>1.2.5</t>
  </si>
  <si>
    <t>Dobava in montaža PVC traku z napisom "POZOR TK KABEL"</t>
  </si>
  <si>
    <t>1.2.6</t>
  </si>
  <si>
    <t>Ročni izkop okrog obstoječega kabla oziroma kabelske kanalizacije</t>
  </si>
  <si>
    <t>1.2.7</t>
  </si>
  <si>
    <t>Izkop kabelskega jarka globine 0,8m in širine 0,3m. Zasip s presejanim izkopanim materialom, utrjevanje z vibracijsko ploščo (žabico) v slojih 20 do 25cm, odvoz odvečnega materiala in ureditev trase - zemljišče IV.ktg.</t>
  </si>
  <si>
    <t>1.2.8</t>
  </si>
  <si>
    <t>Izdelava 2x2 cevne kabelske kanalizacije s PVC cevmi premera 103,6/110 mm, PVC 125 mm ali dvosloj. PEHD cevmi premera 125 mm. Izkop jarka, polaganje cevi na 10 cm sloj peska (granul. 3-7 mm) zasip cevi s peskom do višine 10cm nad temenom cevi, polaganje opozorilnega traku, nadaljni zasip z izkopanim materialom, utrjevanje z vibracijsko ploščo (žabico) v slojih 20 do 25 cm, odvoz odvečnega materiala v deponijo in ureditev trase zemljišče 4. ktg globine 0,8m (brez dobave cevi)</t>
  </si>
  <si>
    <t>1.2.9</t>
  </si>
  <si>
    <t>Izdelava 1x2 cevne kabelske kanalizacije s PVC cevmi premera 103,6/110 mm, PVC 125 mm ali dvosloj. PEHD cevmi premera 125 mm. Izkop jarka, polaganje cevi na 10 cm sloj peska (granul. 3-7 mm) zasip cevi s peskom do višine 10cm nad temenom cevi, polaganje opozorilnega traku, nadaljni zasip z izkopanim materialom, utrjevanje z vibracijsko ploščo (žabico) v slojih 20 do 25 cm, odvoz odvečnega materiala v deponijo in ureditev trase zemljišče 4. ktg globine 0,8m (brez dobave cevi)</t>
  </si>
  <si>
    <t>1.2.10</t>
  </si>
  <si>
    <t>Dobava in ročno vgrajevanje betona C12/15 v kanal, nakladanje in odvoz izkopanega  materiala III-IV ktg.zaradi vgradnje betona in razlika med vgraditvijo betona in zasipom z utrditvijo</t>
  </si>
  <si>
    <t>1.2.11</t>
  </si>
  <si>
    <t>Izdelava kabelskega jaška 1,10/1,80/1,90 (Š/D/V), z LŽ pokrovom nosilnosti 125kN, izkop v III-IV. ktg., nakladanje in
odvoz materiala, čiščenje terena</t>
  </si>
  <si>
    <t>1.2.12</t>
  </si>
  <si>
    <t>Označitev kablov v kabelskem jašku</t>
  </si>
  <si>
    <t>1.2.13</t>
  </si>
  <si>
    <t>Izdelava izvršilne dokumentacije novozgrajene kabelske kanalizacije in geodetski posnetek trase M+3K</t>
  </si>
  <si>
    <t>1.3.</t>
  </si>
  <si>
    <t>KABELSKO MONTAŽNA DELA</t>
  </si>
  <si>
    <t>1.3.1</t>
  </si>
  <si>
    <t>Dobava in izdelava ravne spojke na kablu kapacitete do 50x4 (upoštevan provizorij)</t>
  </si>
  <si>
    <t>1.3.2</t>
  </si>
  <si>
    <t>Dobava in izdelava spojke na koaksialnem kablu(upoštevan provizorij)</t>
  </si>
  <si>
    <t>1.3.3</t>
  </si>
  <si>
    <t>Uvlečenje predvleke in TK 59 kabla kapacitete od 3x4 do 100x4 v plastično kabelsko kanalizacijo (upoštevan tudi koaksialen kabel)</t>
  </si>
  <si>
    <t>1.3.4</t>
  </si>
  <si>
    <t>Uvlečenje predvleke in optičnega kabla v PEHD cev (provizorij)</t>
  </si>
  <si>
    <t>1.3.5</t>
  </si>
  <si>
    <t>Električne meritve kabla na bobnu  kapacitete kabla do 50x4</t>
  </si>
  <si>
    <t>PAR</t>
  </si>
  <si>
    <t>1.3.6</t>
  </si>
  <si>
    <t>Električne meritve položenih kabelskih dolžin (po polaganju) kapacit. do 250x4</t>
  </si>
  <si>
    <t>1.3.7</t>
  </si>
  <si>
    <t>Končne električne meritve merilne službe z izdelavo merilnih rezultatov</t>
  </si>
  <si>
    <t>1.3.8</t>
  </si>
  <si>
    <t>Izvlačenje kablov iz plastične kabelske kanalizacije</t>
  </si>
  <si>
    <t>1.4.</t>
  </si>
  <si>
    <t>TEHNIČNA DOKUMENTACIJA, OSTALO</t>
  </si>
  <si>
    <t>1.4.1</t>
  </si>
  <si>
    <t>Izdelava geodetskega posnetka - do 250 m</t>
  </si>
  <si>
    <t>1.4.2</t>
  </si>
  <si>
    <t>Izdelava elaborata izvršilne tehnične dokumentacije kabelske kanalizacije, kjer je osnova  geodetski posnetek  - do 250 m</t>
  </si>
  <si>
    <t>1.4.3</t>
  </si>
  <si>
    <t>Izdelava PID-a z uporabo obstoječih elaboratov izvršilno tehnične dokumentacije</t>
  </si>
  <si>
    <t>1.4.4</t>
  </si>
  <si>
    <t>Vnos sprememb v obstoječo izvršilno tehnično dokumentacijo</t>
  </si>
  <si>
    <t>1.4.5</t>
  </si>
  <si>
    <t>Stroški nadzora - obračun po dejanskih stroških</t>
  </si>
  <si>
    <t>1.4.6</t>
  </si>
  <si>
    <t>Tehnični nadzor  - predvideno</t>
  </si>
  <si>
    <t xml:space="preserve">POPIS DEL S PREDRAČUNOM CR </t>
  </si>
  <si>
    <t>A)</t>
  </si>
  <si>
    <t>Pripravljalna dela</t>
  </si>
  <si>
    <t xml:space="preserve"> </t>
  </si>
  <si>
    <t>01.</t>
  </si>
  <si>
    <t>Trasiranje</t>
  </si>
  <si>
    <t>m</t>
  </si>
  <si>
    <t>02.</t>
  </si>
  <si>
    <t>Priprava materiala</t>
  </si>
  <si>
    <t>03.</t>
  </si>
  <si>
    <t>Zavarovanje gradbišča (delno)</t>
  </si>
  <si>
    <t>04.</t>
  </si>
  <si>
    <t>Zakoličba KTV, PTT, plin…</t>
  </si>
  <si>
    <t>kpl</t>
  </si>
  <si>
    <t xml:space="preserve">          </t>
  </si>
  <si>
    <t>05.</t>
  </si>
  <si>
    <t>Stroški začasnih zapor</t>
  </si>
  <si>
    <t>B)</t>
  </si>
  <si>
    <t>Gradbena dela</t>
  </si>
  <si>
    <t>Bet. montažni temelj s sidrno ploščo</t>
  </si>
  <si>
    <t>za kandelaber 9m, dim.0.8*0.8*1.2 m</t>
  </si>
  <si>
    <r>
      <rPr>
        <i/>
        <sz val="10"/>
        <color indexed="10"/>
        <rFont val="Courier New CE"/>
        <charset val="238"/>
      </rPr>
      <t>(N.5.1)</t>
    </r>
    <r>
      <rPr>
        <i/>
        <sz val="10"/>
        <rFont val="Courier New CE"/>
        <family val="3"/>
        <charset val="238"/>
      </rPr>
      <t xml:space="preserve"> dobava, izkop in postavitev</t>
    </r>
  </si>
  <si>
    <t>kom</t>
  </si>
  <si>
    <t>Betonski  temelj za vsadni (absorbcijski)</t>
  </si>
  <si>
    <t>kandelaber 9m, dim.fi0.8*1.5 m</t>
  </si>
  <si>
    <r>
      <rPr>
        <i/>
        <sz val="10"/>
        <color indexed="10"/>
        <rFont val="Courier New CE"/>
        <charset val="238"/>
      </rPr>
      <t>(N.5.2)</t>
    </r>
    <r>
      <rPr>
        <i/>
        <sz val="10"/>
        <rFont val="Courier New CE"/>
        <family val="3"/>
        <charset val="238"/>
      </rPr>
      <t xml:space="preserve"> dobava bet.cevi, pesek, beton</t>
    </r>
  </si>
  <si>
    <t xml:space="preserve"> dobava, izkop in izvedba</t>
  </si>
  <si>
    <t xml:space="preserve">Dobava in montaža sidra za </t>
  </si>
  <si>
    <t>montažo kandelabra na most skupaj z izvedbo</t>
  </si>
  <si>
    <t>kab.jaška pred kand. in cevno povezavo</t>
  </si>
  <si>
    <t>(risba 4.2)</t>
  </si>
  <si>
    <t xml:space="preserve">Kombinirani ročno/strojni (30/70%) </t>
  </si>
  <si>
    <t xml:space="preserve">izkop in zasip kabelskega jarka v  </t>
  </si>
  <si>
    <t>(zasip-nabijanje v plasteh po 20 cm)</t>
  </si>
  <si>
    <t>zemljišču III.kat.dim: 0.40 x 0.8 m</t>
  </si>
  <si>
    <t xml:space="preserve">Dobava, razvoz po trasi in polaganje </t>
  </si>
  <si>
    <t>plastičnih  cevi cevne kanalizacije tip</t>
  </si>
  <si>
    <r>
      <t xml:space="preserve"> - 1x PC </t>
    </r>
    <r>
      <rPr>
        <b/>
        <i/>
        <sz val="10"/>
        <rFont val="Courier New CE"/>
        <family val="3"/>
        <charset val="238"/>
      </rPr>
      <t>fi 110mm</t>
    </r>
    <r>
      <rPr>
        <i/>
        <sz val="10"/>
        <rFont val="Courier New CE"/>
        <family val="3"/>
        <charset val="238"/>
      </rPr>
      <t xml:space="preserve"> </t>
    </r>
  </si>
  <si>
    <t>06.</t>
  </si>
  <si>
    <t xml:space="preserve">izkop kabelskega jarka v zemljišču </t>
  </si>
  <si>
    <t>III.kat.dim: 0.40 x 1.0 m,</t>
  </si>
  <si>
    <t xml:space="preserve">obbetoniranje cevi 2xPC-E/110 </t>
  </si>
  <si>
    <t xml:space="preserve">(beton C8/10, 3,5m3, 32m cevi) </t>
  </si>
  <si>
    <t>ter ponovni zasip (nabijanje…)</t>
  </si>
  <si>
    <t>kanalizacije (1xfi110mm BETON)</t>
  </si>
  <si>
    <t>07.</t>
  </si>
  <si>
    <t>Dobava, izkop, postavitev in zasip</t>
  </si>
  <si>
    <t xml:space="preserve">kabelskega jaška, </t>
  </si>
  <si>
    <t>dimenzij 0.6 x 0.6 x 0.8 m</t>
  </si>
  <si>
    <t>(lahek kovinski pohodni pokrov 3,5t)</t>
  </si>
  <si>
    <t>dimenzij 0.6 x 0.6 m</t>
  </si>
  <si>
    <t>kot. Npr. tip MKJ (glej prilogo) ali</t>
  </si>
  <si>
    <t>podobno</t>
  </si>
  <si>
    <t>08.</t>
  </si>
  <si>
    <t xml:space="preserve">Podvrtanje glavne ceste in </t>
  </si>
  <si>
    <t>vstavljanje 1*PC-E/200</t>
  </si>
  <si>
    <t>(1 * 11m IN 1*9M cevi)</t>
  </si>
  <si>
    <t>09.</t>
  </si>
  <si>
    <t>Dobava in polaganje opozorilnega</t>
  </si>
  <si>
    <t xml:space="preserve">traku                   </t>
  </si>
  <si>
    <t xml:space="preserve"> m</t>
  </si>
  <si>
    <t>10.</t>
  </si>
  <si>
    <t>Trganje asfalta in ponovno asvalt.</t>
  </si>
  <si>
    <t>(rezanje, odvoz na deponijo,</t>
  </si>
  <si>
    <t>priprava in utrditev tampona...)</t>
  </si>
  <si>
    <t>m2</t>
  </si>
  <si>
    <t>11.</t>
  </si>
  <si>
    <t>Ureditev prekopanih zelenic</t>
  </si>
  <si>
    <t>12.</t>
  </si>
  <si>
    <t>Izvedba križanja s TK ali KRS kablom pri</t>
  </si>
  <si>
    <t xml:space="preserve">premajhni razdalji: NN kabel v kovinski </t>
  </si>
  <si>
    <t>cevi Fi159mm, TK (KRS) kabel v PVC cevi</t>
  </si>
  <si>
    <t>Fi110mm - izkop, izvedba,zasip,utrjevanje</t>
  </si>
  <si>
    <t>13.</t>
  </si>
  <si>
    <t xml:space="preserve">Dobava, izkop in postavitev </t>
  </si>
  <si>
    <t>montažnega temelja F80 za prosto-</t>
  </si>
  <si>
    <t xml:space="preserve">stoječo omarico KO-CR </t>
  </si>
  <si>
    <t>14.</t>
  </si>
  <si>
    <t>Izvedba platoja (80x80 cm) s</t>
  </si>
  <si>
    <t>pralnimi betonskimi ploščami pred</t>
  </si>
  <si>
    <t xml:space="preserve">KO-CR </t>
  </si>
  <si>
    <t>15.</t>
  </si>
  <si>
    <t>Izkop in zasip jame za kabelske</t>
  </si>
  <si>
    <t>rezerve</t>
  </si>
  <si>
    <t>16.</t>
  </si>
  <si>
    <t>Drobna gradbena dela 3%</t>
  </si>
  <si>
    <t>pav</t>
  </si>
  <si>
    <t>C)</t>
  </si>
  <si>
    <t>Montažna dela</t>
  </si>
  <si>
    <r>
      <rPr>
        <b/>
        <i/>
        <sz val="10"/>
        <rFont val="Courier New CE"/>
        <charset val="238"/>
      </rPr>
      <t>Dobava in montaž</t>
    </r>
    <r>
      <rPr>
        <i/>
        <sz val="10"/>
        <rFont val="Courier New CE"/>
        <charset val="238"/>
      </rPr>
      <t>a</t>
    </r>
  </si>
  <si>
    <t>Tipskih ravnih (vroče cinkani)</t>
  </si>
  <si>
    <r>
      <t xml:space="preserve">kandelabrov </t>
    </r>
    <r>
      <rPr>
        <b/>
        <i/>
        <sz val="10"/>
        <rFont val="Courier New CE"/>
        <charset val="238"/>
      </rPr>
      <t>h=9m</t>
    </r>
    <r>
      <rPr>
        <i/>
        <sz val="10"/>
        <rFont val="Courier New CE"/>
        <family val="3"/>
        <charset val="238"/>
      </rPr>
      <t xml:space="preserve"> </t>
    </r>
  </si>
  <si>
    <t>III VETROVNA CONA (kandelabri morajo</t>
  </si>
  <si>
    <t>biti skladni s tipizacijo opreme</t>
  </si>
  <si>
    <t>na predvidenem območju),</t>
  </si>
  <si>
    <t>(risba 4.1)</t>
  </si>
  <si>
    <t>Absorbcijski kandelaber npr. ZIPP-POLE</t>
  </si>
  <si>
    <r>
      <t xml:space="preserve">višine </t>
    </r>
    <r>
      <rPr>
        <b/>
        <i/>
        <sz val="10"/>
        <rFont val="Courier New CE"/>
        <charset val="238"/>
      </rPr>
      <t xml:space="preserve">h=8m nad terenom z nasadno konzolo </t>
    </r>
  </si>
  <si>
    <t>1m(skupna višina 9m nad terenom)</t>
  </si>
  <si>
    <t xml:space="preserve">III VETROVNA CONA (nivo zaščite </t>
  </si>
  <si>
    <t>100HE3 po EN12767</t>
  </si>
  <si>
    <t>(specifikacija v prilogi načrta)</t>
  </si>
  <si>
    <t>Dobava in polaganje (montaža) kabla :</t>
  </si>
  <si>
    <t xml:space="preserve"> - NAYY-J 5x16 0,6/1kV</t>
  </si>
  <si>
    <t xml:space="preserve"> - NAYY-J 5x25 0,6/1kV</t>
  </si>
  <si>
    <t>Dobava in izdelava kabelske spojke</t>
  </si>
  <si>
    <t>do 70mm2</t>
  </si>
  <si>
    <t>Dobava in izdelava kabelskih</t>
  </si>
  <si>
    <t>končnikov (povitje)</t>
  </si>
  <si>
    <t>Dobava in montaža svetilk »LED« z ENEC</t>
  </si>
  <si>
    <t>certifikatom kot montaže 0°(ravno steklo):</t>
  </si>
  <si>
    <t xml:space="preserve">s power LED max 50W, svetlobni  </t>
  </si>
  <si>
    <t>tok min 6000 lm,barva 2700K ali manj</t>
  </si>
  <si>
    <t xml:space="preserve"> IP66, RAL9006 (PP-Y 4*1.5  400V, </t>
  </si>
  <si>
    <t xml:space="preserve"> priklj. Set z varovalko 2A </t>
  </si>
  <si>
    <r>
      <t>kot. Npr.Sloluks tip:</t>
    </r>
    <r>
      <rPr>
        <b/>
        <i/>
        <sz val="10"/>
        <rFont val="Courier New CE"/>
        <charset val="238"/>
      </rPr>
      <t xml:space="preserve"> </t>
    </r>
  </si>
  <si>
    <t xml:space="preserve">SH2 050 0600 M10, 50W </t>
  </si>
  <si>
    <t>(zvezna lastna redukcija)</t>
  </si>
  <si>
    <t>Dobava in polaganje pocinkanega</t>
  </si>
  <si>
    <t xml:space="preserve">valjanca 25 * 4 mm </t>
  </si>
  <si>
    <t xml:space="preserve">Dobava in polaganje izolirane bakrene </t>
  </si>
  <si>
    <t xml:space="preserve">pletenice 35mm2 </t>
  </si>
  <si>
    <t>(križanje s cesto oz. Geoplinom)</t>
  </si>
  <si>
    <t>Izvedba bitumenske zaščite kandelabrov</t>
  </si>
  <si>
    <t>ob vznožju kandelabra</t>
  </si>
  <si>
    <t>Izvedba začasnih prevezav oz. "provizorij"</t>
  </si>
  <si>
    <t>priključkov napajanja CR(v času gradnje)</t>
  </si>
  <si>
    <t>Dobava oz. izvedba priključka</t>
  </si>
  <si>
    <t xml:space="preserve">ozemljitve na kand.oz. omaro </t>
  </si>
  <si>
    <t>ter na ograjo mostu s P/Y35 400V</t>
  </si>
  <si>
    <t>Oz. Fe-Zn 25*4mm ter križno sponko</t>
  </si>
  <si>
    <t>Montaža omarice KO-CR z opremo po risbi</t>
  </si>
  <si>
    <t>6.2  na montažni temelj</t>
  </si>
  <si>
    <t>(Sestava opreme je navedena OPOMBI 1)</t>
  </si>
  <si>
    <t>Drobna montažna dela 3%</t>
  </si>
  <si>
    <t>D)</t>
  </si>
  <si>
    <t>Demontažna dela</t>
  </si>
  <si>
    <t>Demontaža in odvoz temelja,</t>
  </si>
  <si>
    <t>kandelabra in svetilke</t>
  </si>
  <si>
    <t>Prestavitev obstoječega kandelabra komplet</t>
  </si>
  <si>
    <t>za novi robnik (v tč.A)</t>
  </si>
  <si>
    <t>E)</t>
  </si>
  <si>
    <t>Zaključna dela</t>
  </si>
  <si>
    <t>Snemanje in izris kabelske</t>
  </si>
  <si>
    <t xml:space="preserve">   trase za kataster           </t>
  </si>
  <si>
    <t>Projektantski oz. upravljalski nadzor</t>
  </si>
  <si>
    <t xml:space="preserve">ura </t>
  </si>
  <si>
    <t>02a</t>
  </si>
  <si>
    <t>Nadzor DRSI</t>
  </si>
  <si>
    <t>ura</t>
  </si>
  <si>
    <t>Oštevilčenje stebrov oz. omarice JR</t>
  </si>
  <si>
    <t>Stroški projektiranja (PID in NOV)</t>
  </si>
  <si>
    <t xml:space="preserve">Izvedba vpisa objektov v banko cestnih </t>
  </si>
  <si>
    <t>podatkov (BCP)in v bazo GJI</t>
  </si>
  <si>
    <t>Kontrolne meritve:</t>
  </si>
  <si>
    <t xml:space="preserve">   - osvetljenosti preh. za pešce oz.kol.</t>
  </si>
  <si>
    <t>(horizontalno in vertikalno iz obeh smeri)</t>
  </si>
  <si>
    <t xml:space="preserve">   - osvetljenosti krožišča</t>
  </si>
  <si>
    <t xml:space="preserve">   - osvetljenosti ceste</t>
  </si>
  <si>
    <t xml:space="preserve">   - galvanskih stikov ozem.</t>
  </si>
  <si>
    <t xml:space="preserve">     in izol. upor.</t>
  </si>
  <si>
    <t>OPOMBA 1: KO-JR: Upravljalec CR</t>
  </si>
  <si>
    <t>Predvidena omarica - Prebilplast OSZ 80x80</t>
  </si>
  <si>
    <t>glavno stikalo 230V/40A</t>
  </si>
  <si>
    <t>krmilno stikalo 230V/6A</t>
  </si>
  <si>
    <t>kontaktor K1 - 40A</t>
  </si>
  <si>
    <t>kontaktor K2 - 16A</t>
  </si>
  <si>
    <t>avtomatski odklopnik 1p 4A</t>
  </si>
  <si>
    <t>avtomatski odklopnik 1p 6A</t>
  </si>
  <si>
    <t>avtomatski odklopnik 1p 10A</t>
  </si>
  <si>
    <t>grelec 60W</t>
  </si>
  <si>
    <t>Fc-svetilka 7W</t>
  </si>
  <si>
    <t>vtičnica 10A</t>
  </si>
  <si>
    <t>svetlomat+svet.rele+stik.ura+fotoup.</t>
  </si>
  <si>
    <t>gar</t>
  </si>
  <si>
    <t>sponka priključna 70mm2</t>
  </si>
  <si>
    <t>sponka priključna 35mm3</t>
  </si>
  <si>
    <t>drobni material</t>
  </si>
  <si>
    <t>REKAPITULACIJA CR :</t>
  </si>
  <si>
    <t>F)</t>
  </si>
  <si>
    <t>SKUPAJ (EUR):</t>
  </si>
  <si>
    <t>*</t>
  </si>
  <si>
    <t>Cene formirane v marcu 2021.</t>
  </si>
  <si>
    <t>Priključevanje svetilk enofazno - enakomerno porazdeljeno na 3 žile</t>
  </si>
  <si>
    <t xml:space="preserve">Paralelno ob vseh kablih položiti ozemljitev poc. valjanec 25x4 mm </t>
  </si>
  <si>
    <t>(izven cevi).</t>
  </si>
  <si>
    <t xml:space="preserve">Na mestih križanja oz. paralelnega poteka s plinovodom (Geoplin) </t>
  </si>
  <si>
    <t>namesto valjanca položiti izolirano Cu (bakreno)  pletenico 35mm2.</t>
  </si>
  <si>
    <t xml:space="preserve">Po celotni trasi se kabli položijo v gibljivo plastično cev 1*110mm, </t>
  </si>
  <si>
    <t>cevi se zaključujejo v jaških kabli pa v kandelabrih (šivanje).</t>
  </si>
  <si>
    <t xml:space="preserve">Gibljive cevi s kabli pri križanju s cesto se dodatno obbetonirajo  </t>
  </si>
  <si>
    <t>(razen pri podvrtanju).</t>
  </si>
  <si>
    <t xml:space="preserve">Temelji in kandelabri izdelani za III vetrovno cono, (kandelabri </t>
  </si>
  <si>
    <t xml:space="preserve">morajo biti skladni s tipizacijo  opreme na predvidenem območju in  </t>
  </si>
  <si>
    <t>morajo ustrezati tudi zahtevam standarda SIST EN40 in SIST EN1461</t>
  </si>
  <si>
    <t>oz. EN12767</t>
  </si>
  <si>
    <t>kandelabre A3,A4 in A5 izdelati tako, da bo spodnji rob odprtine</t>
  </si>
  <si>
    <t>nad višino 120cm (možnost posluževanja zaradi mostne ograje)</t>
  </si>
  <si>
    <t xml:space="preserve">Mikrolokacije temeljev se prilagodijo glede na dejansko stanje </t>
  </si>
  <si>
    <t>uvozov, ograj oz. ostalih komunalnih vodov.</t>
  </si>
  <si>
    <t>Po potrebi se temelji betonirajo na kraju samem.</t>
  </si>
  <si>
    <t xml:space="preserve">Pri spremembi izvedbe kandelabrov in temeljenja je izvajalec dolžan </t>
  </si>
  <si>
    <t>priložiti statični izračun</t>
  </si>
  <si>
    <t xml:space="preserve">Kolikor je le mogoče, se zagotovi s predpisi zahtevane odmike od </t>
  </si>
  <si>
    <t xml:space="preserve">ostalih komunalnih vodov (vodovod, plinovod…). </t>
  </si>
  <si>
    <t xml:space="preserve">V EEO omrežje (v lasti elektro-distribucije) se ne posega oz. se </t>
  </si>
  <si>
    <t>izvede samo priključitev NN napajalnega kabla v PSO-RO</t>
  </si>
  <si>
    <t xml:space="preserve">POPIS DEL S PREDRAČUNOM DOVOD CR  </t>
  </si>
  <si>
    <t>Pripravljalna dela (dovod)</t>
  </si>
  <si>
    <t xml:space="preserve">Stroški začasnih zapor </t>
  </si>
  <si>
    <t>Gradbena dela (dovod)</t>
  </si>
  <si>
    <t>obbetoniranje cevi 1xPC-E/110</t>
  </si>
  <si>
    <t xml:space="preserve">(beton C8/10, 2,m3, 14m cevi) </t>
  </si>
  <si>
    <t>(1 * 14m IN 1*14m cevi)</t>
  </si>
  <si>
    <t>montažnega temelja za prosto-</t>
  </si>
  <si>
    <t>stoječo omarico KRMO</t>
  </si>
  <si>
    <t>KO-CR in KRMO</t>
  </si>
  <si>
    <t>Montažna dela (dovod)</t>
  </si>
  <si>
    <t>Dobava in polaganje kabla :</t>
  </si>
  <si>
    <t xml:space="preserve"> - NAYY-J 4x70+2,5 0,6/1kV</t>
  </si>
  <si>
    <t>Izvajanje stikalnih manipulacij s</t>
  </si>
  <si>
    <t>strani upravljavca nizkonapetostnega</t>
  </si>
  <si>
    <t>omrežja v TP (Elektro Maribor)</t>
  </si>
  <si>
    <t>Montaža  KRMO  z opremo po risbi 6.3</t>
  </si>
  <si>
    <t>oz. SZP EM na montažni temelj</t>
  </si>
  <si>
    <t>(Sestava opreme navedena v OPOMBI 2)</t>
  </si>
  <si>
    <t>Priključitev kablov (do 70mm2)</t>
  </si>
  <si>
    <t>na sponke v KRMO in PSO-RO</t>
  </si>
  <si>
    <t>Demontažna dela (dovod)</t>
  </si>
  <si>
    <t>Ni demontažnih del</t>
  </si>
  <si>
    <t>Zaključna dela (dovod)</t>
  </si>
  <si>
    <t>Stroški projektiranja (PID)</t>
  </si>
  <si>
    <t>kos</t>
  </si>
  <si>
    <t>(zajeto v CR)</t>
  </si>
  <si>
    <t>Pridobitev elektroenergetskega</t>
  </si>
  <si>
    <t xml:space="preserve"> - soglasja 1*20A </t>
  </si>
  <si>
    <t xml:space="preserve">stroški pogodb (pogodba za priključitev </t>
  </si>
  <si>
    <t>na EEO in pogodba o dobavi el. energije)</t>
  </si>
  <si>
    <t>(obrazca za izdajo pogodbe za priključitev</t>
  </si>
  <si>
    <t xml:space="preserve">na EEO in obrazec pogodbe o dobavi el. </t>
  </si>
  <si>
    <t xml:space="preserve">energije sta dosegljiva na spletni </t>
  </si>
  <si>
    <r>
      <t xml:space="preserve">strani </t>
    </r>
    <r>
      <rPr>
        <i/>
        <u/>
        <sz val="10"/>
        <rFont val="Courier New CE"/>
        <charset val="238"/>
      </rPr>
      <t>www.elektro-maribor.si</t>
    </r>
    <r>
      <rPr>
        <i/>
        <sz val="10"/>
        <rFont val="Courier New CE"/>
        <family val="3"/>
        <charset val="238"/>
      </rPr>
      <t xml:space="preserve"> </t>
    </r>
  </si>
  <si>
    <r>
      <t xml:space="preserve">OPOMBA 2: KRMO: </t>
    </r>
    <r>
      <rPr>
        <b/>
        <i/>
        <sz val="10"/>
        <rFont val="Courier New CE"/>
        <charset val="238"/>
      </rPr>
      <t>Upravljalec ELEKTRO</t>
    </r>
  </si>
  <si>
    <t>Predvidena omarica - Prebilplast 2x OSZ 53*40</t>
  </si>
  <si>
    <t>sponka priključna (PEN) 70mm3</t>
  </si>
  <si>
    <t xml:space="preserve">var. podnožje PK-1/100 </t>
  </si>
  <si>
    <t>1f števec po SZP</t>
  </si>
  <si>
    <t>odvodnik prenap. I.razred 15kA/320V</t>
  </si>
  <si>
    <t>REKAPITULACIJA DOVOD (DRSI):</t>
  </si>
  <si>
    <t>SKUPAJ</t>
  </si>
  <si>
    <r>
      <t xml:space="preserve">Dobava PVC cevi </t>
    </r>
    <r>
      <rPr>
        <sz val="9"/>
        <rFont val="Calibri"/>
        <family val="2"/>
        <charset val="238"/>
      </rPr>
      <t>Φ</t>
    </r>
    <r>
      <rPr>
        <sz val="9"/>
        <rFont val="Arial"/>
        <family val="2"/>
        <charset val="238"/>
      </rPr>
      <t xml:space="preserve"> 125 mm</t>
    </r>
  </si>
  <si>
    <t>Postavitev in vzdrževanje zapore cestišča s pripadajočo prometno signalizacijo in opremo (BVO), za vse faze del, ki se po končanih delih odstrani. Upoštevano vsa dela potrebna za izvedbo zapore za vse faze del in ves čas trajanja, vključno z izdelavo elaborata zapore in pridobitvijo odločbe. Polovična zapora prometa na objektu</t>
  </si>
  <si>
    <t>Ključ</t>
  </si>
  <si>
    <t>S 79 513</t>
  </si>
  <si>
    <t xml:space="preserve">Izdelava BCP dokumentacije </t>
  </si>
  <si>
    <t>Izdelava podrobnega varnostnega načrta</t>
  </si>
  <si>
    <t>Pritrditev PEHD cevi 2xΦ 50 mm na ograjo za izvedbo začasne prevezave  (v dolžini cca 200m)</t>
  </si>
  <si>
    <t>S13 272</t>
  </si>
  <si>
    <t>Načrt in izdelava odra glede na razpoložljivo opremo izvajalca, dobava elementov in veznih sredstev ter izdelava nepremičnega delovnega odra za izvajanje del na spodnjem delu nosilne konstrukcije, višina odra do 5,0 m. Nosilna konstrukcija odra bo obešena na prekladno konstrukcijo. Postavka vključuje načrt, ves material, orodje, vrtanje in dela za montažo in demontažo odra. Načrt odra mora potrditi projektant rekonstrukcije mostu, pred uporabo izdelanaga odra pa komisija izvajalca (z vpisom v gradbeni dnevnik) ob prisotnosti projektanta odra in  vodje gradnje. Oder mora imeti zažčito spodnjega nivoja, da se prepreči padanje produktov rušitvenih in sanacijskih del v vodotok kanal SD1. Nosilnost odra mora ustrezati 3KN/m2.</t>
  </si>
  <si>
    <t>Dobava in postavitev nepremicnega delovnega odra za izvajanje del na stebrih, visok do 5,0 m. Načrt montaža, prevzem in zaščita spodnjega nivoja pred padanjem materiala.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</si>
</sst>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00_)"/>
    <numFmt numFmtId="165" formatCode="_ * #,##0.00_-\ &quot;SIT&quot;_ ;_ * #,##0.00\-\ &quot;SIT&quot;_ ;_ * &quot;-&quot;??_-\ &quot;SIT&quot;_ ;_ @_ "/>
    <numFmt numFmtId="166" formatCode="0.0"/>
    <numFmt numFmtId="167" formatCode="_-* #,##0.00\ [$€-1]_-;\-* #,##0.00\ [$€-1]_-;_-* &quot;-&quot;??\ [$€-1]_-;_-@_-"/>
    <numFmt numFmtId="168" formatCode="#,##0.00\ &quot;€&quot;"/>
    <numFmt numFmtId="169" formatCode="dd/mm/yyyy;@"/>
  </numFmts>
  <fonts count="37">
    <font>
      <sz val="10"/>
      <color theme="1"/>
      <name val="Noto Sans"/>
      <family val="2"/>
      <charset val="238"/>
    </font>
    <font>
      <sz val="10"/>
      <color theme="1"/>
      <name val="Noto Sans"/>
      <family val="2"/>
      <charset val="238"/>
    </font>
    <font>
      <b/>
      <sz val="10"/>
      <color theme="1"/>
      <name val="Noto Sans"/>
      <family val="2"/>
      <charset val="238"/>
    </font>
    <font>
      <sz val="10"/>
      <name val="Arial"/>
      <family val="2"/>
      <charset val="238"/>
    </font>
    <font>
      <sz val="10"/>
      <name val="Arial"/>
      <family val="2"/>
      <charset val="238"/>
    </font>
    <font>
      <sz val="10"/>
      <name val="SL Dutch"/>
      <charset val="238"/>
    </font>
    <font>
      <sz val="10"/>
      <name val="Arial CE"/>
      <charset val="238"/>
    </font>
    <font>
      <sz val="12"/>
      <name val="Courier"/>
      <family val="1"/>
      <charset val="238"/>
    </font>
    <font>
      <sz val="10"/>
      <color indexed="8"/>
      <name val="MS Sans Serif"/>
      <family val="2"/>
      <charset val="238"/>
    </font>
    <font>
      <b/>
      <sz val="12"/>
      <name val="Arial"/>
      <family val="2"/>
      <charset val="238"/>
    </font>
    <font>
      <b/>
      <sz val="10"/>
      <name val="Arial"/>
      <family val="2"/>
      <charset val="238"/>
    </font>
    <font>
      <b/>
      <sz val="9"/>
      <name val="Arial"/>
      <family val="2"/>
      <charset val="238"/>
    </font>
    <font>
      <i/>
      <sz val="10"/>
      <name val="Courier New CE"/>
      <family val="3"/>
      <charset val="238"/>
    </font>
    <font>
      <b/>
      <i/>
      <sz val="10"/>
      <name val="Courier New CE"/>
      <family val="3"/>
      <charset val="238"/>
    </font>
    <font>
      <b/>
      <i/>
      <sz val="10"/>
      <name val="Courier New CE"/>
      <charset val="238"/>
    </font>
    <font>
      <i/>
      <sz val="10"/>
      <name val="Courier New CE"/>
      <charset val="238"/>
    </font>
    <font>
      <b/>
      <i/>
      <sz val="12"/>
      <name val="Courier New CE"/>
      <family val="3"/>
      <charset val="238"/>
    </font>
    <font>
      <b/>
      <i/>
      <sz val="14"/>
      <name val="Courier New CE"/>
      <charset val="238"/>
    </font>
    <font>
      <sz val="12"/>
      <name val="Arial CE"/>
      <charset val="238"/>
    </font>
    <font>
      <i/>
      <sz val="10"/>
      <color indexed="10"/>
      <name val="Courier New CE"/>
      <charset val="238"/>
    </font>
    <font>
      <i/>
      <sz val="10"/>
      <color rgb="FFFF0000"/>
      <name val="Courier New CE"/>
      <family val="3"/>
      <charset val="238"/>
    </font>
    <font>
      <i/>
      <sz val="10"/>
      <color theme="1"/>
      <name val="Courier New CE"/>
      <family val="3"/>
      <charset val="238"/>
    </font>
    <font>
      <i/>
      <sz val="9"/>
      <name val="Courier New CE"/>
      <family val="3"/>
      <charset val="238"/>
    </font>
    <font>
      <i/>
      <u/>
      <sz val="10"/>
      <name val="Courier New CE"/>
      <charset val="238"/>
    </font>
    <font>
      <b/>
      <i/>
      <sz val="14"/>
      <name val="Courier New CE"/>
      <family val="3"/>
      <charset val="238"/>
    </font>
    <font>
      <b/>
      <i/>
      <sz val="10"/>
      <color theme="1"/>
      <name val="Courier New CE"/>
      <family val="3"/>
      <charset val="238"/>
    </font>
    <font>
      <b/>
      <sz val="9"/>
      <color theme="1"/>
      <name val="Noto Sans"/>
      <family val="2"/>
      <charset val="238"/>
    </font>
    <font>
      <sz val="9"/>
      <name val="Arial"/>
      <family val="2"/>
      <charset val="238"/>
    </font>
    <font>
      <sz val="9"/>
      <color theme="1"/>
      <name val="Noto Sans"/>
      <family val="2"/>
      <charset val="238"/>
    </font>
    <font>
      <sz val="9"/>
      <name val="Calibri"/>
      <family val="2"/>
      <charset val="238"/>
    </font>
    <font>
      <sz val="8"/>
      <name val="Noto Sans"/>
      <family val="2"/>
      <charset val="238"/>
    </font>
    <font>
      <sz val="12"/>
      <name val="Noto Sans"/>
      <family val="2"/>
      <charset val="238"/>
    </font>
    <font>
      <b/>
      <sz val="10"/>
      <name val="Noto Sans"/>
      <family val="2"/>
      <charset val="238"/>
    </font>
    <font>
      <b/>
      <sz val="8"/>
      <name val="Noto Sans"/>
      <family val="2"/>
      <charset val="238"/>
    </font>
    <font>
      <sz val="10"/>
      <name val="Noto Sans"/>
      <family val="2"/>
      <charset val="238"/>
    </font>
    <font>
      <sz val="9"/>
      <color indexed="81"/>
      <name val="Segoe UI"/>
      <family val="2"/>
      <charset val="238"/>
    </font>
    <font>
      <b/>
      <sz val="9"/>
      <color indexed="81"/>
      <name val="Segoe UI"/>
      <family val="2"/>
      <charset val="238"/>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indexed="26"/>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59996337778862885"/>
        <bgColor auto="1"/>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s>
  <cellStyleXfs count="26">
    <xf numFmtId="0" fontId="0" fillId="0" borderId="0"/>
    <xf numFmtId="44" fontId="1" fillId="0" borderId="0" applyFont="0" applyFill="0" applyBorder="0" applyAlignment="0" applyProtection="0"/>
    <xf numFmtId="0" fontId="3" fillId="0" borderId="0"/>
    <xf numFmtId="0" fontId="5" fillId="0" borderId="0"/>
    <xf numFmtId="0" fontId="4" fillId="0" borderId="0"/>
    <xf numFmtId="0" fontId="6" fillId="0" borderId="0"/>
    <xf numFmtId="164" fontId="7" fillId="0" borderId="0"/>
    <xf numFmtId="0" fontId="8" fillId="0" borderId="0"/>
    <xf numFmtId="0" fontId="4" fillId="0" borderId="0"/>
    <xf numFmtId="0" fontId="8" fillId="0" borderId="0"/>
    <xf numFmtId="0" fontId="8" fillId="0" borderId="0"/>
    <xf numFmtId="0" fontId="8" fillId="0" borderId="0"/>
    <xf numFmtId="0" fontId="4" fillId="0" borderId="0" applyFill="0" applyBorder="0"/>
    <xf numFmtId="9" fontId="5" fillId="0" borderId="0" applyFont="0" applyFill="0" applyBorder="0" applyAlignment="0" applyProtection="0"/>
    <xf numFmtId="165"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4" borderId="4" applyNumberFormat="0" applyFont="0" applyAlignment="0" applyProtection="0"/>
  </cellStyleXfs>
  <cellXfs count="196">
    <xf numFmtId="0" fontId="0" fillId="0" borderId="0" xfId="0"/>
    <xf numFmtId="44" fontId="0" fillId="0" borderId="0" xfId="1" applyFont="1"/>
    <xf numFmtId="49" fontId="0" fillId="0" borderId="0" xfId="0" applyNumberFormat="1" applyAlignment="1">
      <alignment horizontal="center"/>
    </xf>
    <xf numFmtId="0" fontId="9" fillId="0" borderId="0" xfId="0" applyFont="1" applyAlignment="1">
      <alignment vertical="top"/>
    </xf>
    <xf numFmtId="49" fontId="9" fillId="0" borderId="0" xfId="0" applyNumberFormat="1" applyFont="1" applyAlignment="1">
      <alignment horizontal="left" vertical="top"/>
    </xf>
    <xf numFmtId="0" fontId="9" fillId="0" borderId="0" xfId="0" applyFont="1" applyAlignment="1">
      <alignment horizontal="left" vertical="top" wrapText="1"/>
    </xf>
    <xf numFmtId="49" fontId="9" fillId="0" borderId="0" xfId="0" applyNumberFormat="1" applyFont="1" applyAlignment="1">
      <alignment horizontal="center"/>
    </xf>
    <xf numFmtId="49" fontId="10" fillId="3" borderId="3" xfId="0" applyNumberFormat="1" applyFont="1" applyFill="1" applyBorder="1" applyAlignment="1">
      <alignment horizontal="left" vertical="top"/>
    </xf>
    <xf numFmtId="49" fontId="10" fillId="3" borderId="3" xfId="0" applyNumberFormat="1" applyFont="1" applyFill="1" applyBorder="1" applyAlignment="1">
      <alignment horizontal="center"/>
    </xf>
    <xf numFmtId="166" fontId="9" fillId="0" borderId="0" xfId="0" applyNumberFormat="1" applyFont="1" applyAlignment="1">
      <alignment horizontal="center"/>
    </xf>
    <xf numFmtId="166" fontId="10" fillId="3" borderId="3" xfId="0" applyNumberFormat="1" applyFont="1" applyFill="1" applyBorder="1" applyAlignment="1">
      <alignment horizontal="center"/>
    </xf>
    <xf numFmtId="168" fontId="9" fillId="0" borderId="0" xfId="0" applyNumberFormat="1" applyFont="1" applyAlignment="1">
      <alignment horizontal="right"/>
    </xf>
    <xf numFmtId="168" fontId="10" fillId="3" borderId="3" xfId="0" applyNumberFormat="1" applyFont="1" applyFill="1" applyBorder="1" applyAlignment="1">
      <alignment horizontal="left"/>
    </xf>
    <xf numFmtId="167" fontId="9" fillId="0" borderId="0" xfId="0" applyNumberFormat="1" applyFont="1" applyAlignment="1">
      <alignment horizontal="left" wrapText="1"/>
    </xf>
    <xf numFmtId="167" fontId="10" fillId="3" borderId="3" xfId="0" applyNumberFormat="1" applyFont="1" applyFill="1" applyBorder="1" applyAlignment="1">
      <alignment horizontal="center" wrapText="1"/>
    </xf>
    <xf numFmtId="0" fontId="10" fillId="0" borderId="0" xfId="0" applyFont="1" applyAlignment="1">
      <alignment vertical="top"/>
    </xf>
    <xf numFmtId="0" fontId="10" fillId="3" borderId="3" xfId="0" applyFont="1" applyFill="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wrapText="1"/>
    </xf>
    <xf numFmtId="0" fontId="6" fillId="0" borderId="0" xfId="5"/>
    <xf numFmtId="0" fontId="12" fillId="0" borderId="0" xfId="5" applyFont="1" applyAlignment="1">
      <alignment horizontal="center"/>
    </xf>
    <xf numFmtId="0" fontId="12" fillId="0" borderId="0" xfId="5" applyFont="1"/>
    <xf numFmtId="0" fontId="14" fillId="0" borderId="0" xfId="5" applyFont="1"/>
    <xf numFmtId="0" fontId="15" fillId="0" borderId="0" xfId="5" applyFont="1"/>
    <xf numFmtId="0" fontId="12" fillId="0" borderId="0" xfId="5" applyFont="1" applyFill="1" applyAlignment="1">
      <alignment horizontal="center"/>
    </xf>
    <xf numFmtId="0" fontId="12" fillId="0" borderId="0" xfId="5" applyFont="1" applyFill="1"/>
    <xf numFmtId="0" fontId="6" fillId="0" borderId="0" xfId="5" applyFont="1" applyFill="1"/>
    <xf numFmtId="0" fontId="12" fillId="0" borderId="0" xfId="5" applyFont="1" applyFill="1" applyAlignment="1">
      <alignment horizontal="right"/>
    </xf>
    <xf numFmtId="4" fontId="12" fillId="0" borderId="0" xfId="5" applyNumberFormat="1" applyFont="1" applyFill="1"/>
    <xf numFmtId="0" fontId="6" fillId="0" borderId="0" xfId="5" applyFill="1"/>
    <xf numFmtId="0" fontId="13" fillId="0" borderId="0" xfId="5" applyFont="1" applyFill="1"/>
    <xf numFmtId="0" fontId="14" fillId="0" borderId="0" xfId="5" applyFont="1" applyFill="1"/>
    <xf numFmtId="0" fontId="15" fillId="0" borderId="0" xfId="5" applyFont="1" applyFill="1"/>
    <xf numFmtId="0" fontId="12" fillId="0" borderId="0" xfId="5" applyFont="1" applyFill="1" applyBorder="1"/>
    <xf numFmtId="0" fontId="20" fillId="0" borderId="0" xfId="5" applyFont="1" applyFill="1"/>
    <xf numFmtId="0" fontId="14" fillId="5" borderId="0" xfId="5" applyFont="1" applyFill="1"/>
    <xf numFmtId="0" fontId="12" fillId="5" borderId="0" xfId="5" applyFont="1" applyFill="1" applyAlignment="1">
      <alignment horizontal="center"/>
    </xf>
    <xf numFmtId="0" fontId="12" fillId="0" borderId="0" xfId="5" applyFont="1" applyFill="1" applyAlignment="1">
      <alignment horizontal="left"/>
    </xf>
    <xf numFmtId="0" fontId="13" fillId="5" borderId="0" xfId="5" applyFont="1" applyFill="1" applyAlignment="1">
      <alignment horizontal="left"/>
    </xf>
    <xf numFmtId="0" fontId="13" fillId="0" borderId="0" xfId="5" applyFont="1" applyFill="1" applyAlignment="1">
      <alignment horizontal="left"/>
    </xf>
    <xf numFmtId="0" fontId="12" fillId="0" borderId="0" xfId="5" applyFont="1" applyFill="1" applyBorder="1" applyAlignment="1">
      <alignment horizontal="left"/>
    </xf>
    <xf numFmtId="0" fontId="12" fillId="0" borderId="0" xfId="5" applyFont="1" applyAlignment="1">
      <alignment horizontal="left"/>
    </xf>
    <xf numFmtId="0" fontId="13" fillId="0" borderId="0" xfId="5" applyFont="1" applyAlignment="1">
      <alignment horizontal="left"/>
    </xf>
    <xf numFmtId="0" fontId="21" fillId="0" borderId="0" xfId="5" applyFont="1" applyFill="1"/>
    <xf numFmtId="0" fontId="13" fillId="5" borderId="0" xfId="5" applyFont="1" applyFill="1" applyAlignment="1">
      <alignment horizontal="left" vertical="center"/>
    </xf>
    <xf numFmtId="0" fontId="14" fillId="5" borderId="0" xfId="5" applyFont="1" applyFill="1" applyAlignment="1">
      <alignment vertical="center"/>
    </xf>
    <xf numFmtId="0" fontId="12" fillId="5" borderId="0" xfId="5" applyFont="1" applyFill="1" applyAlignment="1">
      <alignment horizontal="center" vertical="center"/>
    </xf>
    <xf numFmtId="0" fontId="12" fillId="0" borderId="0" xfId="5" applyFont="1" applyAlignment="1">
      <alignment horizontal="right"/>
    </xf>
    <xf numFmtId="0" fontId="12" fillId="7" borderId="0" xfId="5" applyFont="1" applyFill="1" applyAlignment="1">
      <alignment horizontal="left"/>
    </xf>
    <xf numFmtId="0" fontId="13" fillId="7" borderId="0" xfId="5" applyFont="1" applyFill="1"/>
    <xf numFmtId="0" fontId="12" fillId="7" borderId="0" xfId="5" applyFont="1" applyFill="1" applyAlignment="1">
      <alignment horizontal="center"/>
    </xf>
    <xf numFmtId="0" fontId="12" fillId="7" borderId="0" xfId="5" applyFont="1" applyFill="1"/>
    <xf numFmtId="0" fontId="12" fillId="8" borderId="0" xfId="5" applyFont="1" applyFill="1" applyBorder="1" applyAlignment="1">
      <alignment horizontal="left"/>
    </xf>
    <xf numFmtId="0" fontId="12" fillId="8" borderId="0" xfId="5" applyFont="1" applyFill="1" applyBorder="1"/>
    <xf numFmtId="0" fontId="12" fillId="8" borderId="0" xfId="5" applyFont="1" applyFill="1" applyAlignment="1">
      <alignment horizontal="center"/>
    </xf>
    <xf numFmtId="9" fontId="12" fillId="0" borderId="0" xfId="5" applyNumberFormat="1" applyFont="1" applyFill="1" applyAlignment="1">
      <alignment horizontal="center"/>
    </xf>
    <xf numFmtId="0" fontId="22" fillId="0" borderId="0" xfId="5" applyFont="1" applyFill="1"/>
    <xf numFmtId="0" fontId="22" fillId="0" borderId="0" xfId="5" applyFont="1"/>
    <xf numFmtId="0" fontId="21" fillId="0" borderId="0" xfId="5" applyFont="1" applyFill="1" applyAlignment="1">
      <alignment horizontal="center"/>
    </xf>
    <xf numFmtId="0" fontId="25" fillId="0" borderId="0" xfId="5" applyFont="1" applyFill="1"/>
    <xf numFmtId="44" fontId="12" fillId="0" borderId="0" xfId="1" applyFont="1" applyFill="1"/>
    <xf numFmtId="44" fontId="12" fillId="5" borderId="0" xfId="1" applyFont="1" applyFill="1"/>
    <xf numFmtId="44" fontId="6" fillId="0" borderId="0" xfId="1" applyFont="1"/>
    <xf numFmtId="44" fontId="12" fillId="0" borderId="0" xfId="1" applyFont="1" applyFill="1" applyAlignment="1">
      <alignment horizontal="right"/>
    </xf>
    <xf numFmtId="44" fontId="12" fillId="0" borderId="0" xfId="1" applyFont="1"/>
    <xf numFmtId="44" fontId="6" fillId="0" borderId="0" xfId="1" applyFont="1" applyFill="1"/>
    <xf numFmtId="44" fontId="12" fillId="5" borderId="0" xfId="1" applyFont="1" applyFill="1" applyAlignment="1">
      <alignment vertical="center"/>
    </xf>
    <xf numFmtId="44" fontId="12" fillId="7" borderId="0" xfId="1" applyFont="1" applyFill="1"/>
    <xf numFmtId="44" fontId="12" fillId="8" borderId="0" xfId="1" applyFont="1" applyFill="1"/>
    <xf numFmtId="44" fontId="13" fillId="7" borderId="0" xfId="1" applyFont="1" applyFill="1"/>
    <xf numFmtId="0" fontId="12" fillId="0" borderId="0" xfId="0" applyFont="1" applyAlignment="1">
      <alignment horizontal="left"/>
    </xf>
    <xf numFmtId="0" fontId="12" fillId="0" borderId="0" xfId="0" applyFont="1"/>
    <xf numFmtId="0" fontId="12" fillId="0" borderId="0" xfId="0" applyFont="1" applyAlignment="1">
      <alignment horizontal="center"/>
    </xf>
    <xf numFmtId="0" fontId="13" fillId="5" borderId="0" xfId="0" applyFont="1" applyFill="1" applyAlignment="1">
      <alignment horizontal="left"/>
    </xf>
    <xf numFmtId="0" fontId="14" fillId="5" borderId="0" xfId="0" applyFont="1" applyFill="1"/>
    <xf numFmtId="0" fontId="12" fillId="5" borderId="0" xfId="0" applyFont="1" applyFill="1" applyAlignment="1">
      <alignment horizontal="center"/>
    </xf>
    <xf numFmtId="0" fontId="13" fillId="0" borderId="0" xfId="0" applyFont="1" applyAlignment="1">
      <alignment horizontal="left"/>
    </xf>
    <xf numFmtId="0" fontId="14" fillId="0" borderId="0" xfId="0" applyFont="1"/>
    <xf numFmtId="0" fontId="12" fillId="8" borderId="0" xfId="0" applyFont="1" applyFill="1" applyAlignment="1">
      <alignment horizontal="left"/>
    </xf>
    <xf numFmtId="0" fontId="12" fillId="8" borderId="0" xfId="0" applyFont="1" applyFill="1"/>
    <xf numFmtId="0" fontId="12" fillId="8" borderId="0" xfId="0" applyFont="1" applyFill="1" applyAlignment="1">
      <alignment horizontal="center"/>
    </xf>
    <xf numFmtId="0" fontId="20" fillId="0" borderId="0" xfId="0" applyFont="1"/>
    <xf numFmtId="0" fontId="15" fillId="0" borderId="0" xfId="0" applyFont="1"/>
    <xf numFmtId="0" fontId="12" fillId="0" borderId="0" xfId="0" quotePrefix="1" applyFont="1"/>
    <xf numFmtId="0" fontId="15" fillId="0" borderId="0" xfId="0" applyFont="1" applyAlignment="1">
      <alignment horizontal="left"/>
    </xf>
    <xf numFmtId="0" fontId="13" fillId="0" borderId="0" xfId="0" applyFont="1"/>
    <xf numFmtId="0" fontId="21" fillId="0" borderId="0" xfId="0" applyFont="1"/>
    <xf numFmtId="0" fontId="21" fillId="0" borderId="0" xfId="0" applyFont="1" applyAlignment="1">
      <alignment horizontal="center"/>
    </xf>
    <xf numFmtId="0" fontId="13" fillId="5" borderId="0" xfId="0" applyFont="1" applyFill="1" applyAlignment="1">
      <alignment horizontal="left" vertical="center"/>
    </xf>
    <xf numFmtId="0" fontId="14" fillId="5" borderId="0" xfId="0" applyFont="1" applyFill="1" applyAlignment="1">
      <alignment vertical="center"/>
    </xf>
    <xf numFmtId="0" fontId="12" fillId="5" borderId="0" xfId="0" applyFont="1" applyFill="1" applyAlignment="1">
      <alignment horizontal="center" vertical="center"/>
    </xf>
    <xf numFmtId="0" fontId="24" fillId="0" borderId="2" xfId="0" applyFont="1" applyBorder="1" applyAlignment="1">
      <alignment horizontal="left"/>
    </xf>
    <xf numFmtId="0" fontId="17" fillId="0" borderId="2" xfId="0" applyFont="1" applyBorder="1"/>
    <xf numFmtId="0" fontId="24" fillId="0" borderId="2" xfId="0" applyFont="1" applyBorder="1" applyAlignment="1">
      <alignment horizontal="center"/>
    </xf>
    <xf numFmtId="44" fontId="12" fillId="0" borderId="0" xfId="1" applyFont="1" applyAlignment="1">
      <alignment horizontal="right"/>
    </xf>
    <xf numFmtId="44" fontId="13" fillId="0" borderId="0" xfId="1" applyFont="1"/>
    <xf numFmtId="44" fontId="15" fillId="0" borderId="0" xfId="1" applyFont="1"/>
    <xf numFmtId="166" fontId="12" fillId="0" borderId="0" xfId="0" applyNumberFormat="1" applyFont="1" applyAlignment="1">
      <alignment horizontal="center"/>
    </xf>
    <xf numFmtId="166" fontId="12" fillId="5" borderId="0" xfId="0" applyNumberFormat="1" applyFont="1" applyFill="1" applyAlignment="1">
      <alignment horizontal="center"/>
    </xf>
    <xf numFmtId="166" fontId="12" fillId="8" borderId="0" xfId="0" applyNumberFormat="1" applyFont="1" applyFill="1" applyAlignment="1">
      <alignment horizontal="center"/>
    </xf>
    <xf numFmtId="166" fontId="21" fillId="0" borderId="0" xfId="0" applyNumberFormat="1" applyFont="1" applyAlignment="1">
      <alignment horizontal="center"/>
    </xf>
    <xf numFmtId="166" fontId="12" fillId="5" borderId="0" xfId="0" applyNumberFormat="1" applyFont="1" applyFill="1" applyAlignment="1">
      <alignment horizontal="center" vertical="center"/>
    </xf>
    <xf numFmtId="166" fontId="24" fillId="0" borderId="2" xfId="0" applyNumberFormat="1" applyFont="1" applyBorder="1" applyAlignment="1">
      <alignment horizontal="center"/>
    </xf>
    <xf numFmtId="166" fontId="0" fillId="0" borderId="0" xfId="0" applyNumberFormat="1"/>
    <xf numFmtId="0" fontId="11" fillId="0" borderId="0" xfId="0" applyFont="1" applyFill="1" applyBorder="1" applyAlignment="1">
      <alignment horizontal="right" vertical="top" wrapText="1"/>
    </xf>
    <xf numFmtId="0" fontId="26" fillId="0" borderId="0" xfId="0" applyFont="1" applyAlignment="1">
      <alignment horizontal="center"/>
    </xf>
    <xf numFmtId="166" fontId="26" fillId="0" borderId="0" xfId="0" applyNumberFormat="1" applyFont="1" applyAlignment="1">
      <alignment horizontal="center"/>
    </xf>
    <xf numFmtId="44" fontId="26" fillId="0" borderId="0" xfId="1" applyFont="1" applyAlignment="1"/>
    <xf numFmtId="0" fontId="26" fillId="0" borderId="0" xfId="0" applyFont="1" applyAlignment="1">
      <alignment horizontal="right" vertical="top"/>
    </xf>
    <xf numFmtId="169" fontId="11" fillId="0" borderId="5" xfId="0" applyNumberFormat="1" applyFont="1" applyBorder="1" applyAlignment="1">
      <alignment horizontal="left" wrapText="1"/>
    </xf>
    <xf numFmtId="169" fontId="11" fillId="0" borderId="6" xfId="0" applyNumberFormat="1" applyFont="1" applyBorder="1" applyAlignment="1">
      <alignment horizontal="left" vertical="top"/>
    </xf>
    <xf numFmtId="0" fontId="27" fillId="0" borderId="6" xfId="0" applyFont="1" applyBorder="1" applyAlignment="1">
      <alignment horizontal="center"/>
    </xf>
    <xf numFmtId="166" fontId="27" fillId="0" borderId="6" xfId="0" applyNumberFormat="1" applyFont="1" applyBorder="1" applyAlignment="1">
      <alignment horizontal="center"/>
    </xf>
    <xf numFmtId="44" fontId="28" fillId="0" borderId="7" xfId="1" applyFont="1" applyBorder="1"/>
    <xf numFmtId="0" fontId="11" fillId="0" borderId="9" xfId="0" applyFont="1" applyBorder="1" applyAlignment="1">
      <alignment horizontal="center" vertical="top" wrapText="1"/>
    </xf>
    <xf numFmtId="166" fontId="11" fillId="0" borderId="9" xfId="0" applyNumberFormat="1" applyFont="1" applyBorder="1" applyAlignment="1">
      <alignment horizontal="center" wrapText="1"/>
    </xf>
    <xf numFmtId="44" fontId="11" fillId="0" borderId="10" xfId="1" applyFont="1" applyBorder="1" applyAlignment="1">
      <alignment horizontal="center"/>
    </xf>
    <xf numFmtId="0" fontId="11" fillId="0" borderId="11" xfId="0" quotePrefix="1" applyFont="1" applyBorder="1" applyAlignment="1">
      <alignment horizontal="left" vertical="top" wrapText="1"/>
    </xf>
    <xf numFmtId="0" fontId="11" fillId="0" borderId="12" xfId="0" applyFont="1" applyBorder="1" applyAlignment="1">
      <alignment vertical="top" wrapText="1"/>
    </xf>
    <xf numFmtId="0" fontId="11" fillId="0" borderId="12" xfId="0" applyFont="1" applyBorder="1" applyAlignment="1">
      <alignment horizontal="center" wrapText="1"/>
    </xf>
    <xf numFmtId="166" fontId="11" fillId="0" borderId="12" xfId="0" applyNumberFormat="1" applyFont="1" applyBorder="1" applyAlignment="1">
      <alignment horizontal="center" wrapText="1"/>
    </xf>
    <xf numFmtId="44" fontId="11" fillId="0" borderId="13" xfId="1" applyFont="1" applyBorder="1"/>
    <xf numFmtId="0" fontId="27" fillId="0" borderId="11" xfId="0" quotePrefix="1" applyFont="1" applyBorder="1" applyAlignment="1">
      <alignment horizontal="left" vertical="top" wrapText="1"/>
    </xf>
    <xf numFmtId="0" fontId="27" fillId="0" borderId="12" xfId="0" applyFont="1" applyBorder="1" applyAlignment="1">
      <alignment vertical="top" wrapText="1"/>
    </xf>
    <xf numFmtId="0" fontId="27" fillId="0" borderId="12" xfId="0" applyFont="1" applyBorder="1" applyAlignment="1">
      <alignment horizontal="center" wrapText="1"/>
    </xf>
    <xf numFmtId="166" fontId="27" fillId="0" borderId="12" xfId="0" applyNumberFormat="1" applyFont="1" applyBorder="1" applyAlignment="1">
      <alignment horizontal="center" wrapText="1"/>
    </xf>
    <xf numFmtId="44" fontId="28" fillId="0" borderId="13" xfId="1" applyFont="1" applyBorder="1"/>
    <xf numFmtId="16" fontId="27" fillId="0" borderId="11" xfId="0" quotePrefix="1" applyNumberFormat="1" applyFont="1" applyBorder="1" applyAlignment="1">
      <alignment horizontal="left" vertical="top" wrapText="1"/>
    </xf>
    <xf numFmtId="166" fontId="27" fillId="0" borderId="12" xfId="0" applyNumberFormat="1" applyFont="1" applyBorder="1" applyAlignment="1">
      <alignment horizontal="center" vertical="top" wrapText="1"/>
    </xf>
    <xf numFmtId="0" fontId="11" fillId="0" borderId="14" xfId="0" applyFont="1" applyBorder="1" applyAlignment="1">
      <alignment wrapText="1"/>
    </xf>
    <xf numFmtId="0" fontId="28" fillId="0" borderId="15" xfId="0" applyFont="1" applyBorder="1" applyAlignment="1">
      <alignment vertical="top"/>
    </xf>
    <xf numFmtId="0" fontId="28" fillId="0" borderId="15" xfId="0" applyFont="1" applyBorder="1" applyAlignment="1">
      <alignment horizontal="center"/>
    </xf>
    <xf numFmtId="166" fontId="28" fillId="0" borderId="15" xfId="0" applyNumberFormat="1" applyFont="1" applyBorder="1" applyAlignment="1">
      <alignment horizontal="center"/>
    </xf>
    <xf numFmtId="44" fontId="11" fillId="0" borderId="16" xfId="1" applyFont="1" applyBorder="1"/>
    <xf numFmtId="0" fontId="28" fillId="0" borderId="0" xfId="0" applyFont="1"/>
    <xf numFmtId="0" fontId="28" fillId="0" borderId="0" xfId="0" applyFont="1" applyAlignment="1">
      <alignment vertical="top"/>
    </xf>
    <xf numFmtId="0" fontId="28" fillId="0" borderId="0" xfId="0" applyFont="1" applyAlignment="1">
      <alignment horizontal="center"/>
    </xf>
    <xf numFmtId="166" fontId="28" fillId="0" borderId="0" xfId="0" applyNumberFormat="1" applyFont="1" applyAlignment="1">
      <alignment horizontal="center"/>
    </xf>
    <xf numFmtId="44" fontId="28" fillId="0" borderId="0" xfId="1" applyFont="1"/>
    <xf numFmtId="0" fontId="30" fillId="0" borderId="0" xfId="0" applyFont="1" applyAlignment="1">
      <alignment horizontal="left" vertical="top" wrapText="1"/>
    </xf>
    <xf numFmtId="49" fontId="30" fillId="0" borderId="0" xfId="0" applyNumberFormat="1" applyFont="1" applyAlignment="1">
      <alignment horizontal="center"/>
    </xf>
    <xf numFmtId="166" fontId="30" fillId="0" borderId="0" xfId="0" applyNumberFormat="1" applyFont="1" applyAlignment="1">
      <alignment horizontal="center"/>
    </xf>
    <xf numFmtId="49" fontId="30" fillId="0" borderId="0" xfId="0" applyNumberFormat="1" applyFont="1" applyAlignment="1">
      <alignment horizontal="left" vertical="top"/>
    </xf>
    <xf numFmtId="49" fontId="30" fillId="0" borderId="0" xfId="0" applyNumberFormat="1" applyFont="1" applyAlignment="1">
      <alignment horizontal="left" vertical="top" wrapText="1"/>
    </xf>
    <xf numFmtId="0" fontId="31" fillId="0" borderId="0" xfId="0" applyFont="1"/>
    <xf numFmtId="0" fontId="32" fillId="0" borderId="0" xfId="0" applyFont="1"/>
    <xf numFmtId="0" fontId="30" fillId="0" borderId="0" xfId="0" applyFont="1" applyAlignment="1">
      <alignment vertical="top"/>
    </xf>
    <xf numFmtId="168" fontId="30" fillId="0" borderId="0" xfId="0" applyNumberFormat="1" applyFont="1" applyAlignment="1">
      <alignment horizontal="right"/>
    </xf>
    <xf numFmtId="167" fontId="30" fillId="0" borderId="0" xfId="0" applyNumberFormat="1" applyFont="1" applyAlignment="1">
      <alignment horizontal="left" wrapText="1"/>
    </xf>
    <xf numFmtId="0" fontId="30" fillId="0" borderId="0" xfId="0" applyFont="1"/>
    <xf numFmtId="168" fontId="30" fillId="0" borderId="0" xfId="0" applyNumberFormat="1" applyFont="1" applyAlignment="1" applyProtection="1">
      <alignment horizontal="right"/>
      <protection locked="0"/>
    </xf>
    <xf numFmtId="0" fontId="31" fillId="0" borderId="0" xfId="0" applyFont="1" applyAlignment="1">
      <alignment vertical="top"/>
    </xf>
    <xf numFmtId="0" fontId="33" fillId="0" borderId="0" xfId="0" applyFont="1" applyBorder="1" applyAlignment="1">
      <alignment horizontal="right" vertical="top" wrapText="1"/>
    </xf>
    <xf numFmtId="167" fontId="33" fillId="0" borderId="0" xfId="0" applyNumberFormat="1" applyFont="1" applyBorder="1" applyAlignment="1">
      <alignment vertical="top"/>
    </xf>
    <xf numFmtId="0" fontId="31" fillId="0" borderId="0" xfId="0" applyFont="1" applyAlignment="1">
      <alignment horizontal="center"/>
    </xf>
    <xf numFmtId="166" fontId="31" fillId="0" borderId="0" xfId="0" applyNumberFormat="1" applyFont="1" applyAlignment="1">
      <alignment horizontal="center"/>
    </xf>
    <xf numFmtId="168" fontId="31" fillId="0" borderId="0" xfId="0" applyNumberFormat="1" applyFont="1"/>
    <xf numFmtId="167" fontId="31" fillId="0" borderId="0" xfId="0" applyNumberFormat="1" applyFont="1"/>
    <xf numFmtId="0" fontId="33" fillId="0" borderId="0" xfId="0" applyFont="1" applyAlignment="1">
      <alignment horizontal="right" vertical="top" wrapText="1"/>
    </xf>
    <xf numFmtId="167" fontId="33" fillId="0" borderId="0" xfId="0" applyNumberFormat="1" applyFont="1" applyAlignment="1">
      <alignment vertical="top"/>
    </xf>
    <xf numFmtId="0" fontId="34" fillId="0" borderId="0" xfId="0" applyFont="1"/>
    <xf numFmtId="168" fontId="30" fillId="0" borderId="12" xfId="0" applyNumberFormat="1" applyFont="1" applyBorder="1" applyAlignment="1" applyProtection="1">
      <alignment horizontal="right"/>
      <protection locked="0"/>
    </xf>
    <xf numFmtId="168" fontId="30" fillId="0" borderId="0" xfId="0" applyNumberFormat="1" applyFont="1" applyBorder="1" applyAlignment="1" applyProtection="1">
      <alignment horizontal="right"/>
      <protection locked="0"/>
    </xf>
    <xf numFmtId="168" fontId="9" fillId="0" borderId="0" xfId="0" applyNumberFormat="1" applyFont="1" applyAlignment="1" applyProtection="1">
      <alignment horizontal="right"/>
      <protection locked="0"/>
    </xf>
    <xf numFmtId="168" fontId="10" fillId="3" borderId="3" xfId="0" applyNumberFormat="1" applyFont="1" applyFill="1" applyBorder="1" applyAlignment="1" applyProtection="1">
      <alignment horizontal="left"/>
      <protection locked="0"/>
    </xf>
    <xf numFmtId="168" fontId="31" fillId="0" borderId="0" xfId="0" applyNumberFormat="1" applyFont="1" applyProtection="1">
      <protection locked="0"/>
    </xf>
    <xf numFmtId="44" fontId="28" fillId="0" borderId="6" xfId="1" applyFont="1" applyBorder="1" applyProtection="1">
      <protection locked="0"/>
    </xf>
    <xf numFmtId="44" fontId="11" fillId="0" borderId="9" xfId="1" applyFont="1" applyBorder="1" applyAlignment="1" applyProtection="1">
      <alignment horizontal="center"/>
      <protection locked="0"/>
    </xf>
    <xf numFmtId="44" fontId="11" fillId="0" borderId="12" xfId="1" applyFont="1" applyBorder="1" applyProtection="1">
      <protection locked="0"/>
    </xf>
    <xf numFmtId="44" fontId="28" fillId="0" borderId="17" xfId="1" applyFont="1" applyBorder="1" applyAlignment="1" applyProtection="1">
      <protection locked="0"/>
    </xf>
    <xf numFmtId="44" fontId="26" fillId="0" borderId="0" xfId="1" applyFont="1" applyAlignment="1" applyProtection="1">
      <protection locked="0"/>
    </xf>
    <xf numFmtId="44" fontId="28" fillId="0" borderId="0" xfId="1" applyFont="1" applyProtection="1">
      <protection locked="0"/>
    </xf>
    <xf numFmtId="0" fontId="12" fillId="5" borderId="0" xfId="5" applyFont="1" applyFill="1" applyAlignment="1" applyProtection="1">
      <alignment horizontal="center"/>
      <protection locked="0"/>
    </xf>
    <xf numFmtId="44" fontId="12" fillId="0" borderId="0" xfId="1" applyFont="1" applyFill="1" applyProtection="1">
      <protection locked="0"/>
    </xf>
    <xf numFmtId="44" fontId="12" fillId="0" borderId="0" xfId="1" applyFont="1" applyProtection="1">
      <protection locked="0"/>
    </xf>
    <xf numFmtId="44" fontId="12" fillId="0" borderId="0" xfId="1" applyFont="1" applyAlignment="1" applyProtection="1">
      <alignment horizontal="right"/>
      <protection locked="0"/>
    </xf>
    <xf numFmtId="44" fontId="12" fillId="5" borderId="0" xfId="1" applyFont="1" applyFill="1" applyProtection="1">
      <protection locked="0"/>
    </xf>
    <xf numFmtId="49" fontId="2" fillId="2" borderId="0" xfId="0" applyNumberFormat="1" applyFont="1" applyFill="1" applyAlignment="1" applyProtection="1">
      <alignment horizontal="center"/>
      <protection locked="0"/>
    </xf>
    <xf numFmtId="0" fontId="2" fillId="2" borderId="0" xfId="0" applyFont="1" applyFill="1" applyProtection="1">
      <protection locked="0"/>
    </xf>
    <xf numFmtId="44" fontId="2" fillId="2" borderId="0" xfId="1" applyFont="1" applyFill="1" applyProtection="1">
      <protection locked="0"/>
    </xf>
    <xf numFmtId="49" fontId="2" fillId="0" borderId="0" xfId="0" applyNumberFormat="1" applyFont="1" applyAlignment="1" applyProtection="1">
      <alignment horizontal="center"/>
      <protection locked="0"/>
    </xf>
    <xf numFmtId="0" fontId="2" fillId="0" borderId="0" xfId="0" applyFont="1" applyProtection="1">
      <protection locked="0"/>
    </xf>
    <xf numFmtId="44" fontId="2" fillId="0" borderId="0" xfId="1" applyFont="1" applyProtection="1">
      <protection locked="0"/>
    </xf>
    <xf numFmtId="49" fontId="0" fillId="2" borderId="2" xfId="0" applyNumberFormat="1" applyFill="1" applyBorder="1" applyAlignment="1" applyProtection="1">
      <alignment horizontal="center"/>
      <protection locked="0"/>
    </xf>
    <xf numFmtId="0" fontId="2" fillId="2" borderId="2" xfId="0" applyFont="1" applyFill="1" applyBorder="1" applyAlignment="1" applyProtection="1">
      <alignment horizontal="right"/>
      <protection locked="0"/>
    </xf>
    <xf numFmtId="44" fontId="2" fillId="2" borderId="2" xfId="1" applyFont="1" applyFill="1" applyBorder="1" applyProtection="1">
      <protection locked="0"/>
    </xf>
    <xf numFmtId="49" fontId="0" fillId="0" borderId="0" xfId="0" applyNumberFormat="1" applyAlignment="1" applyProtection="1">
      <alignment horizontal="center"/>
      <protection locked="0"/>
    </xf>
    <xf numFmtId="0" fontId="0" fillId="0" borderId="0" xfId="0" applyAlignment="1" applyProtection="1">
      <alignment horizontal="right"/>
      <protection locked="0"/>
    </xf>
    <xf numFmtId="44" fontId="0" fillId="0" borderId="0" xfId="1" applyFont="1" applyProtection="1">
      <protection locked="0"/>
    </xf>
    <xf numFmtId="0" fontId="2" fillId="0" borderId="1" xfId="0" applyFont="1" applyBorder="1" applyAlignment="1" applyProtection="1">
      <alignment horizontal="left"/>
      <protection locked="0"/>
    </xf>
    <xf numFmtId="0" fontId="16" fillId="6" borderId="0" xfId="5" applyFont="1" applyFill="1" applyAlignment="1">
      <alignment horizontal="center"/>
    </xf>
    <xf numFmtId="0" fontId="18" fillId="6" borderId="0" xfId="5" applyFont="1" applyFill="1" applyAlignment="1">
      <alignment horizontal="center"/>
    </xf>
    <xf numFmtId="0" fontId="16" fillId="6" borderId="0" xfId="0" applyFont="1" applyFill="1" applyAlignment="1">
      <alignment horizontal="center"/>
    </xf>
    <xf numFmtId="0" fontId="18" fillId="6" borderId="0" xfId="0" applyFont="1" applyFill="1" applyAlignment="1">
      <alignment horizontal="center"/>
    </xf>
    <xf numFmtId="4" fontId="24" fillId="0" borderId="2" xfId="0" applyNumberFormat="1" applyFont="1" applyBorder="1"/>
    <xf numFmtId="0" fontId="24" fillId="0" borderId="2" xfId="0" applyFont="1" applyBorder="1"/>
  </cellXfs>
  <cellStyles count="26">
    <cellStyle name="Navadno" xfId="0" builtinId="0"/>
    <cellStyle name="Navadno 2" xfId="2"/>
    <cellStyle name="Navadno 2 2" xfId="4"/>
    <cellStyle name="Navadno 2 3" xfId="7"/>
    <cellStyle name="Navadno 2 4" xfId="6"/>
    <cellStyle name="Navadno 3" xfId="5"/>
    <cellStyle name="Navadno 3 2" xfId="8"/>
    <cellStyle name="Navadno 4" xfId="9"/>
    <cellStyle name="Navadno 4 2" xfId="10"/>
    <cellStyle name="Navadno 5" xfId="11"/>
    <cellStyle name="Navadno 6" xfId="3"/>
    <cellStyle name="Normal 2 2" xfId="15"/>
    <cellStyle name="Normal 2 2 2" xfId="16"/>
    <cellStyle name="Normal 2 3" xfId="17"/>
    <cellStyle name="Normal 2 3 2" xfId="18"/>
    <cellStyle name="Normal 2 4" xfId="19"/>
    <cellStyle name="Normal 2 4 2" xfId="20"/>
    <cellStyle name="Normal 2 5" xfId="21"/>
    <cellStyle name="Normal 2 5 2" xfId="22"/>
    <cellStyle name="Normal 2 6" xfId="23"/>
    <cellStyle name="Normal 8" xfId="24"/>
    <cellStyle name="Normal_1.3.2" xfId="12"/>
    <cellStyle name="Note 2" xfId="25"/>
    <cellStyle name="Odstotek 2" xfId="13"/>
    <cellStyle name="Valuta" xfId="1" builtinId="4"/>
    <cellStyle name="Valuta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Layout" zoomScale="93" zoomScaleNormal="100" zoomScalePageLayoutView="93" workbookViewId="0">
      <selection activeCell="D7" sqref="D7"/>
    </sheetView>
  </sheetViews>
  <sheetFormatPr defaultRowHeight="13.2"/>
  <cols>
    <col min="1" max="1" width="9.88671875" style="2" customWidth="1"/>
    <col min="2" max="2" width="53.33203125" customWidth="1"/>
    <col min="3" max="5" width="20.6640625" style="1" customWidth="1"/>
  </cols>
  <sheetData>
    <row r="1" spans="1:5">
      <c r="A1" s="189" t="s">
        <v>416</v>
      </c>
      <c r="B1" s="189"/>
      <c r="C1" s="189"/>
      <c r="D1" s="189"/>
      <c r="E1" s="189"/>
    </row>
    <row r="2" spans="1:5">
      <c r="A2" s="177" t="s">
        <v>5</v>
      </c>
      <c r="B2" s="178" t="s">
        <v>6</v>
      </c>
      <c r="C2" s="179" t="s">
        <v>0</v>
      </c>
      <c r="D2" s="179" t="s">
        <v>1</v>
      </c>
      <c r="E2" s="179" t="s">
        <v>2</v>
      </c>
    </row>
    <row r="3" spans="1:5">
      <c r="A3" s="180" t="s">
        <v>7</v>
      </c>
      <c r="B3" s="181" t="s">
        <v>105</v>
      </c>
      <c r="C3" s="182">
        <f>'0-2-01_Nacrt_mosta'!F167</f>
        <v>0</v>
      </c>
      <c r="D3" s="182">
        <f>0.22*C3</f>
        <v>0</v>
      </c>
      <c r="E3" s="182">
        <f>C3+D3</f>
        <v>0</v>
      </c>
    </row>
    <row r="4" spans="1:5">
      <c r="A4" s="180" t="s">
        <v>8</v>
      </c>
      <c r="B4" s="181" t="s">
        <v>3</v>
      </c>
      <c r="C4" s="182">
        <f>'2-2_Nacrt_ceste'!H125</f>
        <v>0</v>
      </c>
      <c r="D4" s="182">
        <f>0.22*C4</f>
        <v>0</v>
      </c>
      <c r="E4" s="182">
        <f>C4+D4</f>
        <v>0</v>
      </c>
    </row>
    <row r="5" spans="1:5">
      <c r="A5" s="180" t="s">
        <v>9</v>
      </c>
      <c r="B5" s="181" t="s">
        <v>107</v>
      </c>
      <c r="C5" s="182">
        <f>'3-1_Nacrt_TK'!E39</f>
        <v>0</v>
      </c>
      <c r="D5" s="182">
        <f>0.22*C5</f>
        <v>0</v>
      </c>
      <c r="E5" s="182">
        <f t="shared" ref="E5" si="0">1.22*C5</f>
        <v>0</v>
      </c>
    </row>
    <row r="6" spans="1:5">
      <c r="A6" s="180" t="s">
        <v>108</v>
      </c>
      <c r="B6" s="181" t="s">
        <v>106</v>
      </c>
      <c r="C6" s="182">
        <f>SUM('3-2_Nacrt_CR'!F205:F209)+SUM('3-2_Nacrt_CR_dovod'!F119:F123)</f>
        <v>0</v>
      </c>
      <c r="D6" s="182">
        <f t="shared" ref="D6:D7" si="1">0.22*C6</f>
        <v>0</v>
      </c>
      <c r="E6" s="182">
        <f t="shared" ref="E6:E7" si="2">1.22*C6</f>
        <v>0</v>
      </c>
    </row>
    <row r="7" spans="1:5">
      <c r="A7" s="183"/>
      <c r="B7" s="184" t="s">
        <v>4</v>
      </c>
      <c r="C7" s="185">
        <f>SUM(C3:C6)</f>
        <v>0</v>
      </c>
      <c r="D7" s="185">
        <f t="shared" si="1"/>
        <v>0</v>
      </c>
      <c r="E7" s="185">
        <f t="shared" si="2"/>
        <v>0</v>
      </c>
    </row>
    <row r="8" spans="1:5">
      <c r="A8" s="186"/>
      <c r="B8" s="187"/>
      <c r="C8" s="188"/>
      <c r="D8" s="188"/>
      <c r="E8" s="188"/>
    </row>
  </sheetData>
  <sheetProtection algorithmName="SHA-512" hashValue="siw8/EIepQFLZRXuAO5d1aPCuNpaHLct7rOiTCzbGMpIX/oOGWpdsnK+a1JyBRFmLnkMIRNWojZUnIfk4N9a3g==" saltValue="RdExZCvNIvrJLiKB6t7Grw==" spinCount="100000" sheet="1" objects="1" scenarios="1" selectLockedCells="1"/>
  <mergeCells count="1">
    <mergeCell ref="A1:E1"/>
  </mergeCells>
  <pageMargins left="0.70866141732283472" right="0.70866141732283472" top="1.1417322834645669" bottom="0.74803149606299213" header="0.51181102362204722" footer="0.31496062992125984"/>
  <pageSetup paperSize="9" orientation="landscape" verticalDpi="1200" r:id="rId1"/>
  <headerFooter>
    <oddHeader xml:space="preserve">&amp;CSKUPNA REKAPITULACIJA NAČRTOV PROJEKTA
MOST ČEZ KANAL SD1 V MIKLAVŽU
&amp;RŠTEVIKA PROJEKTA: 1278
DATUM: SEPTEMBER 2021 PO RECENZIJI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topLeftCell="A115" zoomScaleNormal="100" zoomScalePageLayoutView="130" workbookViewId="0">
      <selection activeCell="I156" sqref="I156"/>
    </sheetView>
  </sheetViews>
  <sheetFormatPr defaultColWidth="9.109375" defaultRowHeight="15"/>
  <cols>
    <col min="1" max="1" width="2.44140625" style="151" customWidth="1"/>
    <col min="2" max="2" width="4.88671875" style="151" customWidth="1"/>
    <col min="3" max="3" width="7.44140625" style="151" customWidth="1"/>
    <col min="4" max="4" width="9.88671875" style="151" customWidth="1"/>
    <col min="5" max="5" width="39.6640625" style="151" customWidth="1"/>
    <col min="6" max="6" width="24.6640625" style="151" customWidth="1"/>
    <col min="7" max="7" width="9.88671875" style="154" customWidth="1"/>
    <col min="8" max="8" width="9.88671875" style="155" customWidth="1"/>
    <col min="9" max="9" width="14.88671875" style="156" customWidth="1"/>
    <col min="10" max="10" width="14.88671875" style="157" customWidth="1"/>
    <col min="11" max="16384" width="9.109375" style="144"/>
  </cols>
  <sheetData>
    <row r="1" spans="1:10" ht="15.6">
      <c r="A1" s="3" t="s">
        <v>109</v>
      </c>
      <c r="B1" s="4"/>
      <c r="C1" s="4"/>
      <c r="D1" s="4"/>
      <c r="E1" s="5"/>
      <c r="F1" s="5"/>
      <c r="G1" s="6"/>
      <c r="H1" s="9"/>
      <c r="I1" s="11"/>
      <c r="J1" s="13"/>
    </row>
    <row r="2" spans="1:10" s="145" customFormat="1" ht="13.8" thickBot="1">
      <c r="A2" s="15"/>
      <c r="B2" s="7" t="s">
        <v>10</v>
      </c>
      <c r="C2" s="7" t="s">
        <v>11</v>
      </c>
      <c r="D2" s="7" t="s">
        <v>12</v>
      </c>
      <c r="E2" s="16" t="s">
        <v>13</v>
      </c>
      <c r="F2" s="16" t="s">
        <v>14</v>
      </c>
      <c r="G2" s="8" t="s">
        <v>15</v>
      </c>
      <c r="H2" s="10" t="s">
        <v>16</v>
      </c>
      <c r="I2" s="12" t="s">
        <v>17</v>
      </c>
      <c r="J2" s="14" t="s">
        <v>0</v>
      </c>
    </row>
    <row r="3" spans="1:10" s="149" customFormat="1" ht="10.199999999999999">
      <c r="A3" s="146"/>
      <c r="B3" s="142" t="s">
        <v>110</v>
      </c>
      <c r="C3" s="142"/>
      <c r="D3" s="142"/>
      <c r="E3" s="139"/>
      <c r="F3" s="139"/>
      <c r="G3" s="140"/>
      <c r="H3" s="141"/>
      <c r="I3" s="147"/>
      <c r="J3" s="148" t="str">
        <f>IF(G3="","",H3*I3)</f>
        <v/>
      </c>
    </row>
    <row r="4" spans="1:10" s="149" customFormat="1" ht="10.199999999999999">
      <c r="A4" s="146"/>
      <c r="B4" s="142" t="s">
        <v>111</v>
      </c>
      <c r="C4" s="142"/>
      <c r="D4" s="142"/>
      <c r="E4" s="139"/>
      <c r="F4" s="139"/>
      <c r="G4" s="140"/>
      <c r="H4" s="141"/>
      <c r="I4" s="147"/>
      <c r="J4" s="148" t="str">
        <f t="shared" ref="J4:J67" si="0">IF(G4="","",H4*I4)</f>
        <v/>
      </c>
    </row>
    <row r="5" spans="1:10" s="149" customFormat="1" ht="10.199999999999999">
      <c r="A5" s="146"/>
      <c r="B5" s="142" t="s">
        <v>112</v>
      </c>
      <c r="C5" s="142"/>
      <c r="D5" s="142"/>
      <c r="E5" s="139"/>
      <c r="F5" s="139"/>
      <c r="G5" s="140"/>
      <c r="H5" s="141"/>
      <c r="I5" s="147"/>
      <c r="J5" s="148" t="str">
        <f t="shared" si="0"/>
        <v/>
      </c>
    </row>
    <row r="6" spans="1:10" s="149" customFormat="1" ht="20.399999999999999">
      <c r="A6" s="146"/>
      <c r="B6" s="142"/>
      <c r="C6" s="142" t="s">
        <v>18</v>
      </c>
      <c r="D6" s="142" t="s">
        <v>113</v>
      </c>
      <c r="E6" s="139" t="s">
        <v>114</v>
      </c>
      <c r="F6" s="139"/>
      <c r="G6" s="140" t="s">
        <v>20</v>
      </c>
      <c r="H6" s="141">
        <v>1</v>
      </c>
      <c r="I6" s="150"/>
      <c r="J6" s="148">
        <f t="shared" si="0"/>
        <v>0</v>
      </c>
    </row>
    <row r="7" spans="1:10" s="149" customFormat="1" ht="30.6">
      <c r="A7" s="146"/>
      <c r="B7" s="142"/>
      <c r="C7" s="142" t="s">
        <v>19</v>
      </c>
      <c r="D7" s="142" t="s">
        <v>115</v>
      </c>
      <c r="E7" s="139" t="s">
        <v>116</v>
      </c>
      <c r="F7" s="139" t="s">
        <v>117</v>
      </c>
      <c r="G7" s="140" t="s">
        <v>20</v>
      </c>
      <c r="H7" s="141">
        <v>33</v>
      </c>
      <c r="I7" s="150"/>
      <c r="J7" s="148">
        <f t="shared" si="0"/>
        <v>0</v>
      </c>
    </row>
    <row r="8" spans="1:10" s="149" customFormat="1" ht="30.6">
      <c r="A8" s="146"/>
      <c r="B8" s="142"/>
      <c r="C8" s="142" t="s">
        <v>21</v>
      </c>
      <c r="D8" s="142" t="s">
        <v>118</v>
      </c>
      <c r="E8" s="139" t="s">
        <v>119</v>
      </c>
      <c r="F8" s="139" t="s">
        <v>120</v>
      </c>
      <c r="G8" s="140" t="s">
        <v>20</v>
      </c>
      <c r="H8" s="141">
        <v>27</v>
      </c>
      <c r="I8" s="150"/>
      <c r="J8" s="148">
        <f t="shared" si="0"/>
        <v>0</v>
      </c>
    </row>
    <row r="9" spans="1:10" s="149" customFormat="1" ht="10.199999999999999">
      <c r="A9" s="146"/>
      <c r="B9" s="142" t="s">
        <v>121</v>
      </c>
      <c r="C9" s="142"/>
      <c r="D9" s="142"/>
      <c r="E9" s="139"/>
      <c r="F9" s="139"/>
      <c r="G9" s="140"/>
      <c r="H9" s="141"/>
      <c r="I9" s="150"/>
      <c r="J9" s="148" t="str">
        <f t="shared" si="0"/>
        <v/>
      </c>
    </row>
    <row r="10" spans="1:10" s="149" customFormat="1" ht="10.199999999999999">
      <c r="A10" s="146"/>
      <c r="B10" s="142"/>
      <c r="C10" s="142" t="s">
        <v>18</v>
      </c>
      <c r="D10" s="142" t="s">
        <v>122</v>
      </c>
      <c r="E10" s="139" t="s">
        <v>123</v>
      </c>
      <c r="F10" s="139"/>
      <c r="G10" s="140" t="s">
        <v>20</v>
      </c>
      <c r="H10" s="141">
        <v>4</v>
      </c>
      <c r="I10" s="150"/>
      <c r="J10" s="148">
        <f t="shared" si="0"/>
        <v>0</v>
      </c>
    </row>
    <row r="11" spans="1:10" s="149" customFormat="1" ht="10.199999999999999">
      <c r="A11" s="146"/>
      <c r="B11" s="142"/>
      <c r="C11" s="142" t="s">
        <v>19</v>
      </c>
      <c r="D11" s="142" t="s">
        <v>124</v>
      </c>
      <c r="E11" s="139" t="s">
        <v>125</v>
      </c>
      <c r="F11" s="139"/>
      <c r="G11" s="140" t="s">
        <v>31</v>
      </c>
      <c r="H11" s="141">
        <v>66</v>
      </c>
      <c r="I11" s="150"/>
      <c r="J11" s="148">
        <f t="shared" si="0"/>
        <v>0</v>
      </c>
    </row>
    <row r="12" spans="1:10" s="149" customFormat="1" ht="10.199999999999999">
      <c r="A12" s="146"/>
      <c r="B12" s="142"/>
      <c r="C12" s="142" t="s">
        <v>21</v>
      </c>
      <c r="D12" s="142" t="s">
        <v>126</v>
      </c>
      <c r="E12" s="139" t="s">
        <v>127</v>
      </c>
      <c r="F12" s="139"/>
      <c r="G12" s="140" t="s">
        <v>20</v>
      </c>
      <c r="H12" s="141">
        <v>26</v>
      </c>
      <c r="I12" s="150"/>
      <c r="J12" s="148">
        <f t="shared" si="0"/>
        <v>0</v>
      </c>
    </row>
    <row r="13" spans="1:10" s="149" customFormat="1" ht="10.199999999999999">
      <c r="A13" s="146"/>
      <c r="B13" s="142"/>
      <c r="C13" s="142" t="s">
        <v>22</v>
      </c>
      <c r="D13" s="142" t="s">
        <v>128</v>
      </c>
      <c r="E13" s="139" t="s">
        <v>129</v>
      </c>
      <c r="F13" s="139"/>
      <c r="G13" s="140" t="s">
        <v>24</v>
      </c>
      <c r="H13" s="141">
        <v>46</v>
      </c>
      <c r="I13" s="150"/>
      <c r="J13" s="148">
        <f t="shared" si="0"/>
        <v>0</v>
      </c>
    </row>
    <row r="14" spans="1:10" s="149" customFormat="1" ht="10.199999999999999">
      <c r="A14" s="146"/>
      <c r="B14" s="142"/>
      <c r="C14" s="142" t="s">
        <v>25</v>
      </c>
      <c r="D14" s="142" t="s">
        <v>130</v>
      </c>
      <c r="E14" s="139" t="s">
        <v>131</v>
      </c>
      <c r="F14" s="139"/>
      <c r="G14" s="140" t="s">
        <v>31</v>
      </c>
      <c r="H14" s="141">
        <v>265</v>
      </c>
      <c r="I14" s="150"/>
      <c r="J14" s="148">
        <f t="shared" si="0"/>
        <v>0</v>
      </c>
    </row>
    <row r="15" spans="1:10" s="149" customFormat="1" ht="20.399999999999999">
      <c r="A15" s="146"/>
      <c r="B15" s="142"/>
      <c r="C15" s="142" t="s">
        <v>28</v>
      </c>
      <c r="D15" s="142" t="s">
        <v>132</v>
      </c>
      <c r="E15" s="139" t="s">
        <v>133</v>
      </c>
      <c r="F15" s="139"/>
      <c r="G15" s="140" t="s">
        <v>24</v>
      </c>
      <c r="H15" s="141">
        <v>135</v>
      </c>
      <c r="I15" s="150"/>
      <c r="J15" s="148">
        <f t="shared" si="0"/>
        <v>0</v>
      </c>
    </row>
    <row r="16" spans="1:10" s="149" customFormat="1" ht="20.399999999999999">
      <c r="A16" s="146"/>
      <c r="B16" s="142"/>
      <c r="C16" s="142" t="s">
        <v>50</v>
      </c>
      <c r="D16" s="142" t="s">
        <v>134</v>
      </c>
      <c r="E16" s="139" t="s">
        <v>135</v>
      </c>
      <c r="F16" s="139" t="s">
        <v>136</v>
      </c>
      <c r="G16" s="140" t="s">
        <v>24</v>
      </c>
      <c r="H16" s="141">
        <v>1420</v>
      </c>
      <c r="I16" s="150"/>
      <c r="J16" s="148">
        <f t="shared" si="0"/>
        <v>0</v>
      </c>
    </row>
    <row r="17" spans="1:10" s="149" customFormat="1" ht="20.399999999999999">
      <c r="A17" s="146"/>
      <c r="B17" s="142"/>
      <c r="C17" s="142" t="s">
        <v>137</v>
      </c>
      <c r="D17" s="142" t="s">
        <v>138</v>
      </c>
      <c r="E17" s="139" t="s">
        <v>139</v>
      </c>
      <c r="F17" s="139" t="s">
        <v>140</v>
      </c>
      <c r="G17" s="140" t="s">
        <v>23</v>
      </c>
      <c r="H17" s="141">
        <v>33</v>
      </c>
      <c r="I17" s="150"/>
      <c r="J17" s="148">
        <f t="shared" si="0"/>
        <v>0</v>
      </c>
    </row>
    <row r="18" spans="1:10" s="149" customFormat="1" ht="20.399999999999999">
      <c r="A18" s="146"/>
      <c r="B18" s="142"/>
      <c r="C18" s="142" t="s">
        <v>141</v>
      </c>
      <c r="D18" s="142" t="s">
        <v>142</v>
      </c>
      <c r="E18" s="139" t="s">
        <v>143</v>
      </c>
      <c r="F18" s="139"/>
      <c r="G18" s="140" t="s">
        <v>24</v>
      </c>
      <c r="H18" s="141">
        <v>370</v>
      </c>
      <c r="I18" s="150"/>
      <c r="J18" s="148">
        <f t="shared" si="0"/>
        <v>0</v>
      </c>
    </row>
    <row r="19" spans="1:10" s="149" customFormat="1" ht="30.6">
      <c r="A19" s="146"/>
      <c r="B19" s="142"/>
      <c r="C19" s="142" t="s">
        <v>144</v>
      </c>
      <c r="D19" s="142" t="s">
        <v>145</v>
      </c>
      <c r="E19" s="139" t="s">
        <v>146</v>
      </c>
      <c r="F19" s="139" t="s">
        <v>147</v>
      </c>
      <c r="G19" s="140" t="s">
        <v>31</v>
      </c>
      <c r="H19" s="141">
        <v>127</v>
      </c>
      <c r="I19" s="150"/>
      <c r="J19" s="148">
        <f t="shared" si="0"/>
        <v>0</v>
      </c>
    </row>
    <row r="20" spans="1:10" s="149" customFormat="1" ht="20.399999999999999">
      <c r="A20" s="146"/>
      <c r="B20" s="142"/>
      <c r="C20" s="142" t="s">
        <v>148</v>
      </c>
      <c r="D20" s="142" t="s">
        <v>149</v>
      </c>
      <c r="E20" s="139" t="s">
        <v>150</v>
      </c>
      <c r="F20" s="139" t="s">
        <v>151</v>
      </c>
      <c r="G20" s="140" t="s">
        <v>31</v>
      </c>
      <c r="H20" s="141">
        <v>269</v>
      </c>
      <c r="I20" s="150"/>
      <c r="J20" s="148">
        <f t="shared" si="0"/>
        <v>0</v>
      </c>
    </row>
    <row r="21" spans="1:10" s="149" customFormat="1" ht="20.399999999999999">
      <c r="A21" s="146"/>
      <c r="B21" s="142"/>
      <c r="C21" s="142" t="s">
        <v>152</v>
      </c>
      <c r="D21" s="142" t="s">
        <v>153</v>
      </c>
      <c r="E21" s="139" t="s">
        <v>154</v>
      </c>
      <c r="F21" s="139" t="s">
        <v>155</v>
      </c>
      <c r="G21" s="140" t="s">
        <v>23</v>
      </c>
      <c r="H21" s="141">
        <v>170</v>
      </c>
      <c r="I21" s="150"/>
      <c r="J21" s="148">
        <f t="shared" si="0"/>
        <v>0</v>
      </c>
    </row>
    <row r="22" spans="1:10" s="149" customFormat="1" ht="10.199999999999999">
      <c r="A22" s="146"/>
      <c r="B22" s="142" t="s">
        <v>156</v>
      </c>
      <c r="C22" s="142"/>
      <c r="D22" s="142"/>
      <c r="E22" s="139"/>
      <c r="F22" s="139"/>
      <c r="G22" s="140"/>
      <c r="H22" s="141"/>
      <c r="I22" s="150"/>
      <c r="J22" s="148" t="str">
        <f t="shared" si="0"/>
        <v/>
      </c>
    </row>
    <row r="23" spans="1:10" s="149" customFormat="1" ht="61.2">
      <c r="A23" s="146"/>
      <c r="B23" s="142"/>
      <c r="C23" s="142" t="s">
        <v>18</v>
      </c>
      <c r="D23" s="142" t="s">
        <v>157</v>
      </c>
      <c r="E23" s="139" t="s">
        <v>931</v>
      </c>
      <c r="F23" s="139"/>
      <c r="G23" s="140" t="s">
        <v>932</v>
      </c>
      <c r="H23" s="141">
        <v>1</v>
      </c>
      <c r="I23" s="150"/>
      <c r="J23" s="148">
        <f t="shared" si="0"/>
        <v>0</v>
      </c>
    </row>
    <row r="24" spans="1:10" s="149" customFormat="1" ht="132.6">
      <c r="A24" s="146"/>
      <c r="B24" s="142"/>
      <c r="C24" s="142" t="s">
        <v>19</v>
      </c>
      <c r="D24" s="143" t="s">
        <v>937</v>
      </c>
      <c r="E24" s="139" t="s">
        <v>938</v>
      </c>
      <c r="F24" s="139" t="s">
        <v>158</v>
      </c>
      <c r="G24" s="140" t="s">
        <v>24</v>
      </c>
      <c r="H24" s="141">
        <v>1750</v>
      </c>
      <c r="I24" s="150"/>
      <c r="J24" s="148">
        <f t="shared" si="0"/>
        <v>0</v>
      </c>
    </row>
    <row r="25" spans="1:10" s="149" customFormat="1" ht="40.799999999999997">
      <c r="A25" s="146"/>
      <c r="B25" s="142"/>
      <c r="C25" s="142" t="s">
        <v>21</v>
      </c>
      <c r="D25" s="142" t="s">
        <v>159</v>
      </c>
      <c r="E25" s="139" t="s">
        <v>939</v>
      </c>
      <c r="F25" s="139" t="s">
        <v>160</v>
      </c>
      <c r="G25" s="140" t="s">
        <v>24</v>
      </c>
      <c r="H25" s="141">
        <v>250</v>
      </c>
      <c r="I25" s="150"/>
      <c r="J25" s="148">
        <f t="shared" si="0"/>
        <v>0</v>
      </c>
    </row>
    <row r="26" spans="1:10" s="149" customFormat="1" ht="10.199999999999999">
      <c r="A26" s="146"/>
      <c r="B26" s="142"/>
      <c r="C26" s="142" t="s">
        <v>22</v>
      </c>
      <c r="D26" s="142" t="s">
        <v>26</v>
      </c>
      <c r="E26" s="139" t="s">
        <v>27</v>
      </c>
      <c r="F26" s="139"/>
      <c r="G26" s="140" t="s">
        <v>20</v>
      </c>
      <c r="H26" s="141">
        <v>1</v>
      </c>
      <c r="I26" s="150"/>
      <c r="J26" s="148">
        <f t="shared" si="0"/>
        <v>0</v>
      </c>
    </row>
    <row r="27" spans="1:10" s="149" customFormat="1" ht="10.199999999999999">
      <c r="A27" s="146"/>
      <c r="B27" s="142"/>
      <c r="C27" s="142" t="s">
        <v>25</v>
      </c>
      <c r="D27" s="142" t="s">
        <v>29</v>
      </c>
      <c r="E27" s="139" t="s">
        <v>30</v>
      </c>
      <c r="F27" s="139"/>
      <c r="G27" s="140" t="s">
        <v>20</v>
      </c>
      <c r="H27" s="141">
        <v>1</v>
      </c>
      <c r="I27" s="150"/>
      <c r="J27" s="148">
        <f t="shared" si="0"/>
        <v>0</v>
      </c>
    </row>
    <row r="28" spans="1:10" s="149" customFormat="1" ht="10.199999999999999">
      <c r="A28" s="146"/>
      <c r="B28" s="142"/>
      <c r="C28" s="142" t="s">
        <v>28</v>
      </c>
      <c r="D28" s="142" t="s">
        <v>161</v>
      </c>
      <c r="E28" s="139" t="s">
        <v>162</v>
      </c>
      <c r="F28" s="139"/>
      <c r="G28" s="140" t="s">
        <v>932</v>
      </c>
      <c r="H28" s="141">
        <v>1</v>
      </c>
      <c r="I28" s="150"/>
      <c r="J28" s="148">
        <f t="shared" si="0"/>
        <v>0</v>
      </c>
    </row>
    <row r="29" spans="1:10" s="149" customFormat="1" ht="10.199999999999999">
      <c r="A29" s="146"/>
      <c r="B29" s="142" t="s">
        <v>163</v>
      </c>
      <c r="C29" s="142"/>
      <c r="D29" s="142"/>
      <c r="E29" s="139"/>
      <c r="F29" s="139"/>
      <c r="G29" s="140"/>
      <c r="H29" s="141"/>
      <c r="I29" s="150"/>
      <c r="J29" s="148" t="str">
        <f t="shared" si="0"/>
        <v/>
      </c>
    </row>
    <row r="30" spans="1:10" s="149" customFormat="1" ht="20.399999999999999">
      <c r="A30" s="146"/>
      <c r="B30" s="142"/>
      <c r="C30" s="142" t="s">
        <v>18</v>
      </c>
      <c r="D30" s="142" t="s">
        <v>164</v>
      </c>
      <c r="E30" s="139" t="s">
        <v>165</v>
      </c>
      <c r="F30" s="139"/>
      <c r="G30" s="140" t="s">
        <v>31</v>
      </c>
      <c r="H30" s="141">
        <v>286</v>
      </c>
      <c r="I30" s="150"/>
      <c r="J30" s="148">
        <f t="shared" si="0"/>
        <v>0</v>
      </c>
    </row>
    <row r="31" spans="1:10" s="149" customFormat="1" ht="40.799999999999997">
      <c r="A31" s="146"/>
      <c r="B31" s="142"/>
      <c r="C31" s="142" t="s">
        <v>19</v>
      </c>
      <c r="D31" s="142" t="s">
        <v>166</v>
      </c>
      <c r="E31" s="139" t="s">
        <v>167</v>
      </c>
      <c r="F31" s="139" t="s">
        <v>168</v>
      </c>
      <c r="G31" s="140" t="s">
        <v>24</v>
      </c>
      <c r="H31" s="141">
        <v>62</v>
      </c>
      <c r="I31" s="150"/>
      <c r="J31" s="148">
        <f t="shared" si="0"/>
        <v>0</v>
      </c>
    </row>
    <row r="32" spans="1:10" s="149" customFormat="1" ht="40.799999999999997">
      <c r="A32" s="146"/>
      <c r="B32" s="142"/>
      <c r="C32" s="142" t="s">
        <v>21</v>
      </c>
      <c r="D32" s="142" t="s">
        <v>169</v>
      </c>
      <c r="E32" s="139" t="s">
        <v>170</v>
      </c>
      <c r="F32" s="139" t="s">
        <v>171</v>
      </c>
      <c r="G32" s="140" t="s">
        <v>24</v>
      </c>
      <c r="H32" s="141">
        <v>150</v>
      </c>
      <c r="I32" s="150"/>
      <c r="J32" s="148">
        <f t="shared" si="0"/>
        <v>0</v>
      </c>
    </row>
    <row r="33" spans="1:10" s="149" customFormat="1" ht="51">
      <c r="A33" s="146"/>
      <c r="B33" s="142"/>
      <c r="C33" s="142" t="s">
        <v>22</v>
      </c>
      <c r="D33" s="142" t="s">
        <v>172</v>
      </c>
      <c r="E33" s="139" t="s">
        <v>173</v>
      </c>
      <c r="F33" s="139" t="s">
        <v>174</v>
      </c>
      <c r="G33" s="140" t="s">
        <v>24</v>
      </c>
      <c r="H33" s="141">
        <v>145</v>
      </c>
      <c r="I33" s="150"/>
      <c r="J33" s="148">
        <f t="shared" si="0"/>
        <v>0</v>
      </c>
    </row>
    <row r="34" spans="1:10" s="149" customFormat="1" ht="51">
      <c r="A34" s="146"/>
      <c r="B34" s="142"/>
      <c r="C34" s="142" t="s">
        <v>25</v>
      </c>
      <c r="D34" s="142" t="s">
        <v>175</v>
      </c>
      <c r="E34" s="139" t="s">
        <v>176</v>
      </c>
      <c r="F34" s="139" t="s">
        <v>177</v>
      </c>
      <c r="G34" s="140" t="s">
        <v>24</v>
      </c>
      <c r="H34" s="141">
        <v>1275</v>
      </c>
      <c r="I34" s="150"/>
      <c r="J34" s="148">
        <f t="shared" si="0"/>
        <v>0</v>
      </c>
    </row>
    <row r="35" spans="1:10" s="149" customFormat="1" ht="51">
      <c r="A35" s="146"/>
      <c r="B35" s="142"/>
      <c r="C35" s="142" t="s">
        <v>28</v>
      </c>
      <c r="D35" s="142" t="s">
        <v>178</v>
      </c>
      <c r="E35" s="139" t="s">
        <v>179</v>
      </c>
      <c r="F35" s="139" t="s">
        <v>180</v>
      </c>
      <c r="G35" s="140" t="s">
        <v>24</v>
      </c>
      <c r="H35" s="141">
        <v>1341</v>
      </c>
      <c r="I35" s="150"/>
      <c r="J35" s="148">
        <f t="shared" si="0"/>
        <v>0</v>
      </c>
    </row>
    <row r="36" spans="1:10" s="149" customFormat="1" ht="51">
      <c r="A36" s="146"/>
      <c r="B36" s="142"/>
      <c r="C36" s="142" t="s">
        <v>50</v>
      </c>
      <c r="D36" s="142" t="s">
        <v>181</v>
      </c>
      <c r="E36" s="139" t="s">
        <v>182</v>
      </c>
      <c r="F36" s="139" t="s">
        <v>183</v>
      </c>
      <c r="G36" s="140" t="s">
        <v>24</v>
      </c>
      <c r="H36" s="141">
        <v>145</v>
      </c>
      <c r="I36" s="150"/>
      <c r="J36" s="148">
        <f t="shared" si="0"/>
        <v>0</v>
      </c>
    </row>
    <row r="37" spans="1:10" s="149" customFormat="1" ht="40.799999999999997">
      <c r="A37" s="146"/>
      <c r="B37" s="142"/>
      <c r="C37" s="142" t="s">
        <v>137</v>
      </c>
      <c r="D37" s="142" t="s">
        <v>184</v>
      </c>
      <c r="E37" s="139" t="s">
        <v>185</v>
      </c>
      <c r="F37" s="139" t="s">
        <v>186</v>
      </c>
      <c r="G37" s="140" t="s">
        <v>31</v>
      </c>
      <c r="H37" s="141">
        <v>1.2</v>
      </c>
      <c r="I37" s="150"/>
      <c r="J37" s="148">
        <f t="shared" si="0"/>
        <v>0</v>
      </c>
    </row>
    <row r="38" spans="1:10" s="149" customFormat="1" ht="40.799999999999997">
      <c r="A38" s="146"/>
      <c r="B38" s="142"/>
      <c r="C38" s="142" t="s">
        <v>141</v>
      </c>
      <c r="D38" s="142" t="s">
        <v>187</v>
      </c>
      <c r="E38" s="139" t="s">
        <v>188</v>
      </c>
      <c r="F38" s="139" t="s">
        <v>189</v>
      </c>
      <c r="G38" s="140" t="s">
        <v>31</v>
      </c>
      <c r="H38" s="141">
        <v>72</v>
      </c>
      <c r="I38" s="150"/>
      <c r="J38" s="148">
        <f t="shared" si="0"/>
        <v>0</v>
      </c>
    </row>
    <row r="39" spans="1:10" s="149" customFormat="1" ht="71.400000000000006">
      <c r="A39" s="146"/>
      <c r="B39" s="142"/>
      <c r="C39" s="142" t="s">
        <v>144</v>
      </c>
      <c r="D39" s="142" t="s">
        <v>190</v>
      </c>
      <c r="E39" s="139" t="s">
        <v>191</v>
      </c>
      <c r="F39" s="139" t="s">
        <v>192</v>
      </c>
      <c r="G39" s="140" t="s">
        <v>31</v>
      </c>
      <c r="H39" s="141">
        <v>24</v>
      </c>
      <c r="I39" s="150"/>
      <c r="J39" s="148">
        <f t="shared" si="0"/>
        <v>0</v>
      </c>
    </row>
    <row r="40" spans="1:10" s="149" customFormat="1" ht="20.399999999999999">
      <c r="A40" s="146"/>
      <c r="B40" s="142"/>
      <c r="C40" s="142" t="s">
        <v>148</v>
      </c>
      <c r="D40" s="142" t="s">
        <v>193</v>
      </c>
      <c r="E40" s="139" t="s">
        <v>194</v>
      </c>
      <c r="F40" s="139" t="s">
        <v>195</v>
      </c>
      <c r="G40" s="140" t="s">
        <v>31</v>
      </c>
      <c r="H40" s="141">
        <v>6.1</v>
      </c>
      <c r="I40" s="150"/>
      <c r="J40" s="148">
        <f t="shared" si="0"/>
        <v>0</v>
      </c>
    </row>
    <row r="41" spans="1:10" s="149" customFormat="1" ht="30.6">
      <c r="A41" s="146"/>
      <c r="B41" s="142"/>
      <c r="C41" s="142" t="s">
        <v>152</v>
      </c>
      <c r="D41" s="142" t="s">
        <v>196</v>
      </c>
      <c r="E41" s="139" t="s">
        <v>197</v>
      </c>
      <c r="F41" s="139" t="s">
        <v>198</v>
      </c>
      <c r="G41" s="140" t="s">
        <v>31</v>
      </c>
      <c r="H41" s="141">
        <v>7</v>
      </c>
      <c r="I41" s="150"/>
      <c r="J41" s="148">
        <f t="shared" si="0"/>
        <v>0</v>
      </c>
    </row>
    <row r="42" spans="1:10" s="149" customFormat="1" ht="61.2">
      <c r="A42" s="146"/>
      <c r="B42" s="142"/>
      <c r="C42" s="142" t="s">
        <v>199</v>
      </c>
      <c r="D42" s="142" t="s">
        <v>200</v>
      </c>
      <c r="E42" s="139" t="s">
        <v>201</v>
      </c>
      <c r="F42" s="139" t="s">
        <v>202</v>
      </c>
      <c r="G42" s="140" t="s">
        <v>31</v>
      </c>
      <c r="H42" s="141">
        <v>6.4</v>
      </c>
      <c r="I42" s="150"/>
      <c r="J42" s="148">
        <f t="shared" si="0"/>
        <v>0</v>
      </c>
    </row>
    <row r="43" spans="1:10" s="149" customFormat="1" ht="30.6">
      <c r="A43" s="146"/>
      <c r="B43" s="142"/>
      <c r="C43" s="142" t="s">
        <v>203</v>
      </c>
      <c r="D43" s="142" t="s">
        <v>204</v>
      </c>
      <c r="E43" s="139" t="s">
        <v>205</v>
      </c>
      <c r="F43" s="139" t="s">
        <v>206</v>
      </c>
      <c r="G43" s="140" t="s">
        <v>31</v>
      </c>
      <c r="H43" s="141">
        <v>32</v>
      </c>
      <c r="I43" s="150"/>
      <c r="J43" s="148">
        <f t="shared" si="0"/>
        <v>0</v>
      </c>
    </row>
    <row r="44" spans="1:10" s="149" customFormat="1" ht="10.199999999999999">
      <c r="A44" s="146"/>
      <c r="B44" s="142"/>
      <c r="C44" s="142" t="s">
        <v>207</v>
      </c>
      <c r="D44" s="142" t="s">
        <v>208</v>
      </c>
      <c r="E44" s="139" t="s">
        <v>209</v>
      </c>
      <c r="F44" s="139"/>
      <c r="G44" s="140" t="s">
        <v>20</v>
      </c>
      <c r="H44" s="141">
        <v>18</v>
      </c>
      <c r="I44" s="150"/>
      <c r="J44" s="148">
        <f t="shared" si="0"/>
        <v>0</v>
      </c>
    </row>
    <row r="45" spans="1:10" s="149" customFormat="1" ht="10.199999999999999">
      <c r="A45" s="146"/>
      <c r="B45" s="142"/>
      <c r="C45" s="142" t="s">
        <v>210</v>
      </c>
      <c r="D45" s="142" t="s">
        <v>211</v>
      </c>
      <c r="E45" s="139" t="s">
        <v>212</v>
      </c>
      <c r="F45" s="139"/>
      <c r="G45" s="140" t="s">
        <v>20</v>
      </c>
      <c r="H45" s="141">
        <v>16</v>
      </c>
      <c r="I45" s="150"/>
      <c r="J45" s="148">
        <f t="shared" si="0"/>
        <v>0</v>
      </c>
    </row>
    <row r="46" spans="1:10" s="149" customFormat="1" ht="10.199999999999999">
      <c r="A46" s="146"/>
      <c r="B46" s="142" t="s">
        <v>213</v>
      </c>
      <c r="C46" s="142"/>
      <c r="D46" s="142"/>
      <c r="E46" s="139"/>
      <c r="F46" s="139"/>
      <c r="G46" s="140"/>
      <c r="H46" s="141"/>
      <c r="I46" s="150"/>
      <c r="J46" s="148" t="str">
        <f t="shared" si="0"/>
        <v/>
      </c>
    </row>
    <row r="47" spans="1:10" s="149" customFormat="1" ht="10.199999999999999">
      <c r="A47" s="146"/>
      <c r="B47" s="142" t="s">
        <v>214</v>
      </c>
      <c r="C47" s="142"/>
      <c r="D47" s="142"/>
      <c r="E47" s="139"/>
      <c r="F47" s="139"/>
      <c r="G47" s="140"/>
      <c r="H47" s="141"/>
      <c r="I47" s="150"/>
      <c r="J47" s="148" t="str">
        <f t="shared" si="0"/>
        <v/>
      </c>
    </row>
    <row r="48" spans="1:10" s="149" customFormat="1" ht="30.6">
      <c r="A48" s="146"/>
      <c r="B48" s="142"/>
      <c r="C48" s="142" t="s">
        <v>18</v>
      </c>
      <c r="D48" s="142" t="s">
        <v>32</v>
      </c>
      <c r="E48" s="139" t="s">
        <v>33</v>
      </c>
      <c r="F48" s="139" t="s">
        <v>215</v>
      </c>
      <c r="G48" s="140" t="s">
        <v>23</v>
      </c>
      <c r="H48" s="141">
        <v>1110</v>
      </c>
      <c r="I48" s="150"/>
      <c r="J48" s="148">
        <f t="shared" si="0"/>
        <v>0</v>
      </c>
    </row>
    <row r="49" spans="1:10" s="149" customFormat="1" ht="10.199999999999999">
      <c r="A49" s="146"/>
      <c r="B49" s="142" t="s">
        <v>216</v>
      </c>
      <c r="C49" s="142"/>
      <c r="D49" s="142"/>
      <c r="E49" s="139"/>
      <c r="F49" s="139"/>
      <c r="G49" s="140"/>
      <c r="H49" s="141"/>
      <c r="I49" s="150"/>
      <c r="J49" s="148" t="str">
        <f t="shared" si="0"/>
        <v/>
      </c>
    </row>
    <row r="50" spans="1:10" s="149" customFormat="1" ht="20.399999999999999">
      <c r="A50" s="146"/>
      <c r="B50" s="142"/>
      <c r="C50" s="142" t="s">
        <v>18</v>
      </c>
      <c r="D50" s="142" t="s">
        <v>34</v>
      </c>
      <c r="E50" s="139" t="s">
        <v>35</v>
      </c>
      <c r="F50" s="139"/>
      <c r="G50" s="140" t="s">
        <v>24</v>
      </c>
      <c r="H50" s="141">
        <v>268.8</v>
      </c>
      <c r="I50" s="150"/>
      <c r="J50" s="148">
        <f t="shared" si="0"/>
        <v>0</v>
      </c>
    </row>
    <row r="51" spans="1:10" s="149" customFormat="1" ht="10.199999999999999">
      <c r="A51" s="146"/>
      <c r="B51" s="142" t="s">
        <v>217</v>
      </c>
      <c r="C51" s="142"/>
      <c r="D51" s="142"/>
      <c r="E51" s="139"/>
      <c r="F51" s="139"/>
      <c r="G51" s="140"/>
      <c r="H51" s="141"/>
      <c r="I51" s="150"/>
      <c r="J51" s="148" t="str">
        <f t="shared" si="0"/>
        <v/>
      </c>
    </row>
    <row r="52" spans="1:10" s="149" customFormat="1" ht="30.6">
      <c r="A52" s="146"/>
      <c r="B52" s="142"/>
      <c r="C52" s="142" t="s">
        <v>18</v>
      </c>
      <c r="D52" s="142" t="s">
        <v>218</v>
      </c>
      <c r="E52" s="139" t="s">
        <v>219</v>
      </c>
      <c r="F52" s="139" t="s">
        <v>220</v>
      </c>
      <c r="G52" s="140" t="s">
        <v>24</v>
      </c>
      <c r="H52" s="141">
        <v>972</v>
      </c>
      <c r="I52" s="150"/>
      <c r="J52" s="148">
        <f t="shared" si="0"/>
        <v>0</v>
      </c>
    </row>
    <row r="53" spans="1:10" s="149" customFormat="1" ht="10.199999999999999">
      <c r="A53" s="146"/>
      <c r="B53" s="142" t="s">
        <v>221</v>
      </c>
      <c r="C53" s="142"/>
      <c r="D53" s="142"/>
      <c r="E53" s="139"/>
      <c r="F53" s="139"/>
      <c r="G53" s="140"/>
      <c r="H53" s="141"/>
      <c r="I53" s="150"/>
      <c r="J53" s="148" t="str">
        <f t="shared" si="0"/>
        <v/>
      </c>
    </row>
    <row r="54" spans="1:10" s="149" customFormat="1" ht="40.799999999999997">
      <c r="A54" s="146"/>
      <c r="B54" s="142"/>
      <c r="C54" s="142" t="s">
        <v>18</v>
      </c>
      <c r="D54" s="142" t="s">
        <v>222</v>
      </c>
      <c r="E54" s="139" t="s">
        <v>223</v>
      </c>
      <c r="F54" s="139" t="s">
        <v>224</v>
      </c>
      <c r="G54" s="140" t="s">
        <v>23</v>
      </c>
      <c r="H54" s="141">
        <v>672.3</v>
      </c>
      <c r="I54" s="150"/>
      <c r="J54" s="148">
        <f t="shared" si="0"/>
        <v>0</v>
      </c>
    </row>
    <row r="55" spans="1:10" s="149" customFormat="1" ht="10.199999999999999">
      <c r="A55" s="146"/>
      <c r="B55" s="142" t="s">
        <v>225</v>
      </c>
      <c r="C55" s="142"/>
      <c r="D55" s="142"/>
      <c r="E55" s="139"/>
      <c r="F55" s="139"/>
      <c r="G55" s="140"/>
      <c r="H55" s="141"/>
      <c r="I55" s="150"/>
      <c r="J55" s="148" t="str">
        <f t="shared" si="0"/>
        <v/>
      </c>
    </row>
    <row r="56" spans="1:10" s="149" customFormat="1" ht="20.399999999999999">
      <c r="A56" s="146"/>
      <c r="B56" s="142"/>
      <c r="C56" s="142" t="s">
        <v>18</v>
      </c>
      <c r="D56" s="142" t="s">
        <v>226</v>
      </c>
      <c r="E56" s="139" t="s">
        <v>227</v>
      </c>
      <c r="F56" s="139" t="s">
        <v>228</v>
      </c>
      <c r="G56" s="140" t="s">
        <v>24</v>
      </c>
      <c r="H56" s="141">
        <v>310</v>
      </c>
      <c r="I56" s="150"/>
      <c r="J56" s="148">
        <f t="shared" si="0"/>
        <v>0</v>
      </c>
    </row>
    <row r="57" spans="1:10" s="149" customFormat="1" ht="20.399999999999999">
      <c r="A57" s="146"/>
      <c r="B57" s="142"/>
      <c r="C57" s="142" t="s">
        <v>19</v>
      </c>
      <c r="D57" s="142" t="s">
        <v>36</v>
      </c>
      <c r="E57" s="139" t="s">
        <v>37</v>
      </c>
      <c r="F57" s="139" t="s">
        <v>229</v>
      </c>
      <c r="G57" s="140" t="s">
        <v>23</v>
      </c>
      <c r="H57" s="141">
        <v>94</v>
      </c>
      <c r="I57" s="150"/>
      <c r="J57" s="148">
        <f t="shared" si="0"/>
        <v>0</v>
      </c>
    </row>
    <row r="58" spans="1:10" s="149" customFormat="1" ht="10.199999999999999">
      <c r="A58" s="146"/>
      <c r="B58" s="142" t="s">
        <v>230</v>
      </c>
      <c r="C58" s="142"/>
      <c r="D58" s="142"/>
      <c r="E58" s="139"/>
      <c r="F58" s="139"/>
      <c r="G58" s="140"/>
      <c r="H58" s="141"/>
      <c r="I58" s="150"/>
      <c r="J58" s="148" t="str">
        <f t="shared" si="0"/>
        <v/>
      </c>
    </row>
    <row r="59" spans="1:10" s="149" customFormat="1" ht="30.6">
      <c r="A59" s="146"/>
      <c r="B59" s="142"/>
      <c r="C59" s="142" t="s">
        <v>18</v>
      </c>
      <c r="D59" s="142" t="s">
        <v>231</v>
      </c>
      <c r="E59" s="139" t="s">
        <v>232</v>
      </c>
      <c r="F59" s="139" t="s">
        <v>233</v>
      </c>
      <c r="G59" s="140" t="s">
        <v>24</v>
      </c>
      <c r="H59" s="141">
        <v>265</v>
      </c>
      <c r="I59" s="150"/>
      <c r="J59" s="148">
        <f t="shared" si="0"/>
        <v>0</v>
      </c>
    </row>
    <row r="60" spans="1:10" s="149" customFormat="1" ht="20.399999999999999">
      <c r="A60" s="146"/>
      <c r="B60" s="142"/>
      <c r="C60" s="142" t="s">
        <v>19</v>
      </c>
      <c r="D60" s="142" t="s">
        <v>234</v>
      </c>
      <c r="E60" s="139" t="s">
        <v>235</v>
      </c>
      <c r="F60" s="139"/>
      <c r="G60" s="140" t="s">
        <v>24</v>
      </c>
      <c r="H60" s="141">
        <v>110</v>
      </c>
      <c r="I60" s="150"/>
      <c r="J60" s="148">
        <f t="shared" si="0"/>
        <v>0</v>
      </c>
    </row>
    <row r="61" spans="1:10" s="149" customFormat="1" ht="10.199999999999999">
      <c r="A61" s="146"/>
      <c r="B61" s="142"/>
      <c r="C61" s="142" t="s">
        <v>21</v>
      </c>
      <c r="D61" s="142" t="s">
        <v>236</v>
      </c>
      <c r="E61" s="139" t="s">
        <v>237</v>
      </c>
      <c r="F61" s="139"/>
      <c r="G61" s="140" t="s">
        <v>24</v>
      </c>
      <c r="H61" s="141">
        <v>154</v>
      </c>
      <c r="I61" s="150"/>
      <c r="J61" s="148">
        <f t="shared" si="0"/>
        <v>0</v>
      </c>
    </row>
    <row r="62" spans="1:10" s="149" customFormat="1" ht="10.199999999999999">
      <c r="A62" s="146"/>
      <c r="B62" s="142" t="s">
        <v>238</v>
      </c>
      <c r="C62" s="142"/>
      <c r="D62" s="142"/>
      <c r="E62" s="139"/>
      <c r="F62" s="139"/>
      <c r="G62" s="140"/>
      <c r="H62" s="141"/>
      <c r="I62" s="150"/>
      <c r="J62" s="148" t="str">
        <f t="shared" si="0"/>
        <v/>
      </c>
    </row>
    <row r="63" spans="1:10" s="149" customFormat="1" ht="10.199999999999999">
      <c r="A63" s="146"/>
      <c r="B63" s="142"/>
      <c r="C63" s="142" t="s">
        <v>18</v>
      </c>
      <c r="D63" s="142" t="s">
        <v>239</v>
      </c>
      <c r="E63" s="139" t="s">
        <v>240</v>
      </c>
      <c r="F63" s="139"/>
      <c r="G63" s="140" t="s">
        <v>100</v>
      </c>
      <c r="H63" s="141">
        <v>1990</v>
      </c>
      <c r="I63" s="150"/>
      <c r="J63" s="148">
        <f t="shared" si="0"/>
        <v>0</v>
      </c>
    </row>
    <row r="64" spans="1:10" s="149" customFormat="1" ht="10.199999999999999">
      <c r="A64" s="146"/>
      <c r="B64" s="142"/>
      <c r="C64" s="142" t="s">
        <v>19</v>
      </c>
      <c r="D64" s="142" t="s">
        <v>101</v>
      </c>
      <c r="E64" s="139" t="s">
        <v>241</v>
      </c>
      <c r="F64" s="139"/>
      <c r="G64" s="140" t="s">
        <v>23</v>
      </c>
      <c r="H64" s="141">
        <v>1090</v>
      </c>
      <c r="I64" s="150"/>
      <c r="J64" s="148">
        <f t="shared" si="0"/>
        <v>0</v>
      </c>
    </row>
    <row r="65" spans="1:10" s="149" customFormat="1" ht="10.199999999999999">
      <c r="A65" s="146"/>
      <c r="B65" s="142"/>
      <c r="C65" s="142" t="s">
        <v>21</v>
      </c>
      <c r="D65" s="142" t="s">
        <v>98</v>
      </c>
      <c r="E65" s="139" t="s">
        <v>99</v>
      </c>
      <c r="F65" s="139"/>
      <c r="G65" s="140" t="s">
        <v>100</v>
      </c>
      <c r="H65" s="141">
        <v>286</v>
      </c>
      <c r="I65" s="150"/>
      <c r="J65" s="148">
        <f t="shared" si="0"/>
        <v>0</v>
      </c>
    </row>
    <row r="66" spans="1:10" s="149" customFormat="1" ht="20.399999999999999">
      <c r="A66" s="146"/>
      <c r="B66" s="142"/>
      <c r="C66" s="142" t="s">
        <v>22</v>
      </c>
      <c r="D66" s="142" t="s">
        <v>242</v>
      </c>
      <c r="E66" s="139" t="s">
        <v>243</v>
      </c>
      <c r="F66" s="139"/>
      <c r="G66" s="140" t="s">
        <v>100</v>
      </c>
      <c r="H66" s="141">
        <v>622</v>
      </c>
      <c r="I66" s="150"/>
      <c r="J66" s="148">
        <f t="shared" si="0"/>
        <v>0</v>
      </c>
    </row>
    <row r="67" spans="1:10" s="149" customFormat="1" ht="10.199999999999999">
      <c r="A67" s="146"/>
      <c r="B67" s="142" t="s">
        <v>244</v>
      </c>
      <c r="C67" s="142"/>
      <c r="D67" s="142"/>
      <c r="E67" s="139"/>
      <c r="F67" s="139"/>
      <c r="G67" s="140"/>
      <c r="H67" s="141"/>
      <c r="I67" s="150"/>
      <c r="J67" s="148" t="str">
        <f t="shared" si="0"/>
        <v/>
      </c>
    </row>
    <row r="68" spans="1:10" s="149" customFormat="1" ht="10.199999999999999">
      <c r="A68" s="146"/>
      <c r="B68" s="142" t="s">
        <v>245</v>
      </c>
      <c r="C68" s="142"/>
      <c r="D68" s="142"/>
      <c r="E68" s="139"/>
      <c r="F68" s="139"/>
      <c r="G68" s="140"/>
      <c r="H68" s="141"/>
      <c r="I68" s="150"/>
      <c r="J68" s="148" t="str">
        <f t="shared" ref="J68:J131" si="1">IF(G68="","",H68*I68)</f>
        <v/>
      </c>
    </row>
    <row r="69" spans="1:10" s="149" customFormat="1" ht="30.6">
      <c r="A69" s="146"/>
      <c r="B69" s="142"/>
      <c r="C69" s="142" t="s">
        <v>18</v>
      </c>
      <c r="D69" s="142" t="s">
        <v>246</v>
      </c>
      <c r="E69" s="139" t="s">
        <v>247</v>
      </c>
      <c r="F69" s="139" t="s">
        <v>248</v>
      </c>
      <c r="G69" s="140" t="s">
        <v>24</v>
      </c>
      <c r="H69" s="141">
        <v>760</v>
      </c>
      <c r="I69" s="150"/>
      <c r="J69" s="148">
        <f t="shared" si="1"/>
        <v>0</v>
      </c>
    </row>
    <row r="70" spans="1:10" s="149" customFormat="1" ht="20.399999999999999">
      <c r="A70" s="146"/>
      <c r="B70" s="142"/>
      <c r="C70" s="142" t="s">
        <v>19</v>
      </c>
      <c r="D70" s="142" t="s">
        <v>249</v>
      </c>
      <c r="E70" s="139" t="s">
        <v>250</v>
      </c>
      <c r="F70" s="139" t="s">
        <v>251</v>
      </c>
      <c r="G70" s="140" t="s">
        <v>24</v>
      </c>
      <c r="H70" s="141">
        <v>760</v>
      </c>
      <c r="I70" s="150"/>
      <c r="J70" s="148">
        <f t="shared" si="1"/>
        <v>0</v>
      </c>
    </row>
    <row r="71" spans="1:10" s="149" customFormat="1" ht="10.199999999999999">
      <c r="A71" s="146"/>
      <c r="B71" s="142" t="s">
        <v>252</v>
      </c>
      <c r="C71" s="142"/>
      <c r="D71" s="142"/>
      <c r="E71" s="139"/>
      <c r="F71" s="139"/>
      <c r="G71" s="140"/>
      <c r="H71" s="141"/>
      <c r="I71" s="150"/>
      <c r="J71" s="148" t="str">
        <f t="shared" si="1"/>
        <v/>
      </c>
    </row>
    <row r="72" spans="1:10" s="149" customFormat="1" ht="20.399999999999999">
      <c r="A72" s="146"/>
      <c r="B72" s="142"/>
      <c r="C72" s="142" t="s">
        <v>18</v>
      </c>
      <c r="D72" s="142" t="s">
        <v>38</v>
      </c>
      <c r="E72" s="139" t="s">
        <v>39</v>
      </c>
      <c r="F72" s="139"/>
      <c r="G72" s="140" t="s">
        <v>31</v>
      </c>
      <c r="H72" s="141">
        <v>245</v>
      </c>
      <c r="I72" s="150"/>
      <c r="J72" s="148">
        <f t="shared" si="1"/>
        <v>0</v>
      </c>
    </row>
    <row r="73" spans="1:10" s="149" customFormat="1" ht="20.399999999999999">
      <c r="A73" s="146"/>
      <c r="B73" s="142"/>
      <c r="C73" s="142" t="s">
        <v>19</v>
      </c>
      <c r="D73" s="142" t="s">
        <v>40</v>
      </c>
      <c r="E73" s="139" t="s">
        <v>41</v>
      </c>
      <c r="F73" s="139" t="s">
        <v>253</v>
      </c>
      <c r="G73" s="140" t="s">
        <v>31</v>
      </c>
      <c r="H73" s="141">
        <v>22</v>
      </c>
      <c r="I73" s="150"/>
      <c r="J73" s="148">
        <f t="shared" si="1"/>
        <v>0</v>
      </c>
    </row>
    <row r="74" spans="1:10" s="149" customFormat="1" ht="10.199999999999999">
      <c r="A74" s="146"/>
      <c r="B74" s="142" t="s">
        <v>254</v>
      </c>
      <c r="C74" s="142"/>
      <c r="D74" s="142"/>
      <c r="E74" s="139"/>
      <c r="F74" s="139"/>
      <c r="G74" s="140"/>
      <c r="H74" s="141"/>
      <c r="I74" s="150"/>
      <c r="J74" s="148" t="str">
        <f t="shared" si="1"/>
        <v/>
      </c>
    </row>
    <row r="75" spans="1:10" s="149" customFormat="1" ht="10.199999999999999">
      <c r="A75" s="146"/>
      <c r="B75" s="142" t="s">
        <v>255</v>
      </c>
      <c r="C75" s="142"/>
      <c r="D75" s="142"/>
      <c r="E75" s="139"/>
      <c r="F75" s="139"/>
      <c r="G75" s="140"/>
      <c r="H75" s="141"/>
      <c r="I75" s="150"/>
      <c r="J75" s="148" t="str">
        <f t="shared" si="1"/>
        <v/>
      </c>
    </row>
    <row r="76" spans="1:10" s="149" customFormat="1" ht="30.6">
      <c r="A76" s="146"/>
      <c r="B76" s="142"/>
      <c r="C76" s="142" t="s">
        <v>18</v>
      </c>
      <c r="D76" s="142" t="s">
        <v>102</v>
      </c>
      <c r="E76" s="139" t="s">
        <v>256</v>
      </c>
      <c r="F76" s="139"/>
      <c r="G76" s="140" t="s">
        <v>31</v>
      </c>
      <c r="H76" s="141">
        <v>42</v>
      </c>
      <c r="I76" s="150"/>
      <c r="J76" s="148">
        <f t="shared" si="1"/>
        <v>0</v>
      </c>
    </row>
    <row r="77" spans="1:10" s="149" customFormat="1" ht="20.399999999999999">
      <c r="A77" s="146"/>
      <c r="B77" s="142"/>
      <c r="C77" s="142" t="s">
        <v>19</v>
      </c>
      <c r="D77" s="142" t="s">
        <v>257</v>
      </c>
      <c r="E77" s="139" t="s">
        <v>258</v>
      </c>
      <c r="F77" s="139"/>
      <c r="G77" s="140" t="s">
        <v>20</v>
      </c>
      <c r="H77" s="141">
        <v>20</v>
      </c>
      <c r="I77" s="150"/>
      <c r="J77" s="148">
        <f t="shared" si="1"/>
        <v>0</v>
      </c>
    </row>
    <row r="78" spans="1:10" s="149" customFormat="1" ht="10.199999999999999">
      <c r="A78" s="146"/>
      <c r="B78" s="142" t="s">
        <v>259</v>
      </c>
      <c r="C78" s="142"/>
      <c r="D78" s="142"/>
      <c r="E78" s="139"/>
      <c r="F78" s="139"/>
      <c r="G78" s="140"/>
      <c r="H78" s="141"/>
      <c r="I78" s="150"/>
      <c r="J78" s="148" t="str">
        <f t="shared" si="1"/>
        <v/>
      </c>
    </row>
    <row r="79" spans="1:10" s="149" customFormat="1" ht="20.399999999999999">
      <c r="A79" s="146"/>
      <c r="B79" s="142"/>
      <c r="C79" s="142" t="s">
        <v>18</v>
      </c>
      <c r="D79" s="142" t="s">
        <v>260</v>
      </c>
      <c r="E79" s="139" t="s">
        <v>261</v>
      </c>
      <c r="F79" s="139"/>
      <c r="G79" s="140" t="s">
        <v>20</v>
      </c>
      <c r="H79" s="141">
        <v>15</v>
      </c>
      <c r="I79" s="150"/>
      <c r="J79" s="148">
        <f t="shared" si="1"/>
        <v>0</v>
      </c>
    </row>
    <row r="80" spans="1:10" s="149" customFormat="1" ht="20.399999999999999">
      <c r="A80" s="146"/>
      <c r="B80" s="142"/>
      <c r="C80" s="142" t="s">
        <v>19</v>
      </c>
      <c r="D80" s="142" t="s">
        <v>262</v>
      </c>
      <c r="E80" s="139" t="s">
        <v>263</v>
      </c>
      <c r="F80" s="139"/>
      <c r="G80" s="140" t="s">
        <v>20</v>
      </c>
      <c r="H80" s="141">
        <v>17</v>
      </c>
      <c r="I80" s="150"/>
      <c r="J80" s="148">
        <f t="shared" si="1"/>
        <v>0</v>
      </c>
    </row>
    <row r="81" spans="1:10" s="149" customFormat="1" ht="30.6">
      <c r="A81" s="146"/>
      <c r="B81" s="142"/>
      <c r="C81" s="142" t="s">
        <v>21</v>
      </c>
      <c r="D81" s="142" t="s">
        <v>264</v>
      </c>
      <c r="E81" s="139" t="s">
        <v>265</v>
      </c>
      <c r="F81" s="139" t="s">
        <v>266</v>
      </c>
      <c r="G81" s="140" t="s">
        <v>31</v>
      </c>
      <c r="H81" s="141">
        <v>34</v>
      </c>
      <c r="I81" s="150"/>
      <c r="J81" s="148">
        <f t="shared" si="1"/>
        <v>0</v>
      </c>
    </row>
    <row r="82" spans="1:10" s="149" customFormat="1" ht="10.199999999999999">
      <c r="A82" s="146"/>
      <c r="B82" s="142" t="s">
        <v>42</v>
      </c>
      <c r="C82" s="142"/>
      <c r="D82" s="142"/>
      <c r="E82" s="139"/>
      <c r="F82" s="139"/>
      <c r="G82" s="140"/>
      <c r="H82" s="141"/>
      <c r="I82" s="150"/>
      <c r="J82" s="148" t="str">
        <f t="shared" si="1"/>
        <v/>
      </c>
    </row>
    <row r="83" spans="1:10" s="149" customFormat="1" ht="10.199999999999999">
      <c r="A83" s="146"/>
      <c r="B83" s="142" t="s">
        <v>43</v>
      </c>
      <c r="C83" s="142"/>
      <c r="D83" s="142"/>
      <c r="E83" s="139"/>
      <c r="F83" s="139"/>
      <c r="G83" s="140"/>
      <c r="H83" s="141"/>
      <c r="I83" s="150"/>
      <c r="J83" s="148" t="str">
        <f t="shared" si="1"/>
        <v/>
      </c>
    </row>
    <row r="84" spans="1:10" s="149" customFormat="1" ht="10.199999999999999">
      <c r="A84" s="146"/>
      <c r="B84" s="142"/>
      <c r="C84" s="142" t="s">
        <v>18</v>
      </c>
      <c r="D84" s="142" t="s">
        <v>44</v>
      </c>
      <c r="E84" s="139" t="s">
        <v>45</v>
      </c>
      <c r="F84" s="139"/>
      <c r="G84" s="140" t="s">
        <v>24</v>
      </c>
      <c r="H84" s="141">
        <v>52</v>
      </c>
      <c r="I84" s="150"/>
      <c r="J84" s="148">
        <f t="shared" si="1"/>
        <v>0</v>
      </c>
    </row>
    <row r="85" spans="1:10" s="149" customFormat="1" ht="10.199999999999999">
      <c r="A85" s="146"/>
      <c r="B85" s="142"/>
      <c r="C85" s="142" t="s">
        <v>19</v>
      </c>
      <c r="D85" s="142" t="s">
        <v>46</v>
      </c>
      <c r="E85" s="139" t="s">
        <v>47</v>
      </c>
      <c r="F85" s="139" t="s">
        <v>267</v>
      </c>
      <c r="G85" s="140" t="s">
        <v>24</v>
      </c>
      <c r="H85" s="141">
        <v>220</v>
      </c>
      <c r="I85" s="150"/>
      <c r="J85" s="148">
        <f t="shared" si="1"/>
        <v>0</v>
      </c>
    </row>
    <row r="86" spans="1:10" s="149" customFormat="1" ht="10.199999999999999">
      <c r="A86" s="146"/>
      <c r="B86" s="142"/>
      <c r="C86" s="142" t="s">
        <v>21</v>
      </c>
      <c r="D86" s="142" t="s">
        <v>268</v>
      </c>
      <c r="E86" s="139" t="s">
        <v>269</v>
      </c>
      <c r="F86" s="139" t="s">
        <v>270</v>
      </c>
      <c r="G86" s="140" t="s">
        <v>24</v>
      </c>
      <c r="H86" s="141">
        <v>24</v>
      </c>
      <c r="I86" s="150"/>
      <c r="J86" s="148">
        <f t="shared" si="1"/>
        <v>0</v>
      </c>
    </row>
    <row r="87" spans="1:10" s="149" customFormat="1" ht="30.6">
      <c r="A87" s="146"/>
      <c r="B87" s="142"/>
      <c r="C87" s="142" t="s">
        <v>22</v>
      </c>
      <c r="D87" s="142" t="s">
        <v>51</v>
      </c>
      <c r="E87" s="139" t="s">
        <v>52</v>
      </c>
      <c r="F87" s="139" t="s">
        <v>271</v>
      </c>
      <c r="G87" s="140" t="s">
        <v>24</v>
      </c>
      <c r="H87" s="141">
        <v>342</v>
      </c>
      <c r="I87" s="150"/>
      <c r="J87" s="148">
        <f t="shared" si="1"/>
        <v>0</v>
      </c>
    </row>
    <row r="88" spans="1:10" s="149" customFormat="1" ht="10.199999999999999">
      <c r="A88" s="146"/>
      <c r="B88" s="142"/>
      <c r="C88" s="142" t="s">
        <v>25</v>
      </c>
      <c r="D88" s="142" t="s">
        <v>48</v>
      </c>
      <c r="E88" s="139" t="s">
        <v>49</v>
      </c>
      <c r="F88" s="139" t="s">
        <v>272</v>
      </c>
      <c r="G88" s="140" t="s">
        <v>24</v>
      </c>
      <c r="H88" s="141">
        <v>93.5</v>
      </c>
      <c r="I88" s="150"/>
      <c r="J88" s="148">
        <f t="shared" si="1"/>
        <v>0</v>
      </c>
    </row>
    <row r="89" spans="1:10" s="149" customFormat="1" ht="20.399999999999999">
      <c r="A89" s="146"/>
      <c r="B89" s="142"/>
      <c r="C89" s="142" t="s">
        <v>28</v>
      </c>
      <c r="D89" s="142" t="s">
        <v>273</v>
      </c>
      <c r="E89" s="139" t="s">
        <v>274</v>
      </c>
      <c r="F89" s="139" t="s">
        <v>275</v>
      </c>
      <c r="G89" s="140" t="s">
        <v>24</v>
      </c>
      <c r="H89" s="141">
        <v>34.200000000000003</v>
      </c>
      <c r="I89" s="150"/>
      <c r="J89" s="148">
        <f t="shared" si="1"/>
        <v>0</v>
      </c>
    </row>
    <row r="90" spans="1:10" s="149" customFormat="1" ht="10.199999999999999">
      <c r="A90" s="146"/>
      <c r="B90" s="142" t="s">
        <v>53</v>
      </c>
      <c r="C90" s="142"/>
      <c r="D90" s="142"/>
      <c r="E90" s="139"/>
      <c r="F90" s="139"/>
      <c r="G90" s="140"/>
      <c r="H90" s="141"/>
      <c r="I90" s="150"/>
      <c r="J90" s="148" t="str">
        <f t="shared" si="1"/>
        <v/>
      </c>
    </row>
    <row r="91" spans="1:10" s="149" customFormat="1" ht="30.6">
      <c r="A91" s="146"/>
      <c r="B91" s="142"/>
      <c r="C91" s="142" t="s">
        <v>18</v>
      </c>
      <c r="D91" s="142" t="s">
        <v>276</v>
      </c>
      <c r="E91" s="139" t="s">
        <v>277</v>
      </c>
      <c r="F91" s="139"/>
      <c r="G91" s="140" t="s">
        <v>54</v>
      </c>
      <c r="H91" s="141">
        <v>57913.599999999999</v>
      </c>
      <c r="I91" s="150"/>
      <c r="J91" s="148">
        <f t="shared" si="1"/>
        <v>0</v>
      </c>
    </row>
    <row r="92" spans="1:10" s="149" customFormat="1" ht="30.6">
      <c r="A92" s="146"/>
      <c r="B92" s="142"/>
      <c r="C92" s="142" t="s">
        <v>19</v>
      </c>
      <c r="D92" s="142" t="s">
        <v>278</v>
      </c>
      <c r="E92" s="139" t="s">
        <v>279</v>
      </c>
      <c r="F92" s="139"/>
      <c r="G92" s="140" t="s">
        <v>54</v>
      </c>
      <c r="H92" s="141">
        <v>61706.1</v>
      </c>
      <c r="I92" s="150"/>
      <c r="J92" s="148">
        <f t="shared" si="1"/>
        <v>0</v>
      </c>
    </row>
    <row r="93" spans="1:10" s="149" customFormat="1" ht="40.799999999999997">
      <c r="A93" s="146"/>
      <c r="B93" s="142"/>
      <c r="C93" s="142" t="s">
        <v>21</v>
      </c>
      <c r="D93" s="142" t="s">
        <v>280</v>
      </c>
      <c r="E93" s="139" t="s">
        <v>281</v>
      </c>
      <c r="F93" s="139"/>
      <c r="G93" s="140" t="s">
        <v>31</v>
      </c>
      <c r="H93" s="141">
        <v>1543.6</v>
      </c>
      <c r="I93" s="150"/>
      <c r="J93" s="148">
        <f t="shared" si="1"/>
        <v>0</v>
      </c>
    </row>
    <row r="94" spans="1:10" s="149" customFormat="1" ht="10.199999999999999">
      <c r="A94" s="146"/>
      <c r="B94" s="142" t="s">
        <v>55</v>
      </c>
      <c r="C94" s="142"/>
      <c r="D94" s="142"/>
      <c r="E94" s="139"/>
      <c r="F94" s="139"/>
      <c r="G94" s="140"/>
      <c r="H94" s="141"/>
      <c r="I94" s="150"/>
      <c r="J94" s="148" t="str">
        <f t="shared" si="1"/>
        <v/>
      </c>
    </row>
    <row r="95" spans="1:10" s="149" customFormat="1" ht="30.6">
      <c r="A95" s="146"/>
      <c r="B95" s="142"/>
      <c r="C95" s="142" t="s">
        <v>18</v>
      </c>
      <c r="D95" s="142" t="s">
        <v>56</v>
      </c>
      <c r="E95" s="139" t="s">
        <v>57</v>
      </c>
      <c r="F95" s="139" t="s">
        <v>282</v>
      </c>
      <c r="G95" s="140" t="s">
        <v>23</v>
      </c>
      <c r="H95" s="141">
        <v>25.7</v>
      </c>
      <c r="I95" s="150"/>
      <c r="J95" s="148">
        <f t="shared" si="1"/>
        <v>0</v>
      </c>
    </row>
    <row r="96" spans="1:10" s="149" customFormat="1" ht="20.399999999999999">
      <c r="A96" s="146"/>
      <c r="B96" s="142"/>
      <c r="C96" s="142" t="s">
        <v>19</v>
      </c>
      <c r="D96" s="142" t="s">
        <v>283</v>
      </c>
      <c r="E96" s="139" t="s">
        <v>284</v>
      </c>
      <c r="F96" s="139" t="s">
        <v>285</v>
      </c>
      <c r="G96" s="140" t="s">
        <v>23</v>
      </c>
      <c r="H96" s="141">
        <v>141.19999999999999</v>
      </c>
      <c r="I96" s="150"/>
      <c r="J96" s="148">
        <f t="shared" si="1"/>
        <v>0</v>
      </c>
    </row>
    <row r="97" spans="1:10" s="149" customFormat="1" ht="20.399999999999999">
      <c r="A97" s="146"/>
      <c r="B97" s="142"/>
      <c r="C97" s="142" t="s">
        <v>21</v>
      </c>
      <c r="D97" s="142" t="s">
        <v>286</v>
      </c>
      <c r="E97" s="139" t="s">
        <v>287</v>
      </c>
      <c r="F97" s="139" t="s">
        <v>288</v>
      </c>
      <c r="G97" s="140" t="s">
        <v>23</v>
      </c>
      <c r="H97" s="141">
        <v>220.6</v>
      </c>
      <c r="I97" s="150"/>
      <c r="J97" s="148">
        <f t="shared" si="1"/>
        <v>0</v>
      </c>
    </row>
    <row r="98" spans="1:10" s="149" customFormat="1" ht="30.6">
      <c r="A98" s="146"/>
      <c r="B98" s="142"/>
      <c r="C98" s="142" t="s">
        <v>22</v>
      </c>
      <c r="D98" s="142" t="s">
        <v>289</v>
      </c>
      <c r="E98" s="139" t="s">
        <v>290</v>
      </c>
      <c r="F98" s="139" t="s">
        <v>291</v>
      </c>
      <c r="G98" s="140" t="s">
        <v>23</v>
      </c>
      <c r="H98" s="141">
        <v>60.9</v>
      </c>
      <c r="I98" s="150"/>
      <c r="J98" s="148">
        <f t="shared" si="1"/>
        <v>0</v>
      </c>
    </row>
    <row r="99" spans="1:10" s="149" customFormat="1" ht="20.399999999999999">
      <c r="A99" s="146"/>
      <c r="B99" s="142"/>
      <c r="C99" s="142" t="s">
        <v>25</v>
      </c>
      <c r="D99" s="142" t="s">
        <v>58</v>
      </c>
      <c r="E99" s="139" t="s">
        <v>59</v>
      </c>
      <c r="F99" s="139" t="s">
        <v>292</v>
      </c>
      <c r="G99" s="140" t="s">
        <v>23</v>
      </c>
      <c r="H99" s="141">
        <v>107.4</v>
      </c>
      <c r="I99" s="150"/>
      <c r="J99" s="148">
        <f t="shared" si="1"/>
        <v>0</v>
      </c>
    </row>
    <row r="100" spans="1:10" s="149" customFormat="1" ht="30.6">
      <c r="A100" s="146"/>
      <c r="B100" s="142"/>
      <c r="C100" s="142" t="s">
        <v>28</v>
      </c>
      <c r="D100" s="142" t="s">
        <v>60</v>
      </c>
      <c r="E100" s="139" t="s">
        <v>61</v>
      </c>
      <c r="F100" s="139" t="s">
        <v>293</v>
      </c>
      <c r="G100" s="140" t="s">
        <v>23</v>
      </c>
      <c r="H100" s="141">
        <v>149.30000000000001</v>
      </c>
      <c r="I100" s="150"/>
      <c r="J100" s="148">
        <f t="shared" si="1"/>
        <v>0</v>
      </c>
    </row>
    <row r="101" spans="1:10" s="149" customFormat="1" ht="20.399999999999999">
      <c r="A101" s="146"/>
      <c r="B101" s="142"/>
      <c r="C101" s="142" t="s">
        <v>50</v>
      </c>
      <c r="D101" s="142" t="s">
        <v>294</v>
      </c>
      <c r="E101" s="139" t="s">
        <v>295</v>
      </c>
      <c r="F101" s="139"/>
      <c r="G101" s="140" t="s">
        <v>23</v>
      </c>
      <c r="H101" s="141">
        <v>23.4</v>
      </c>
      <c r="I101" s="150"/>
      <c r="J101" s="148">
        <f t="shared" si="1"/>
        <v>0</v>
      </c>
    </row>
    <row r="102" spans="1:10" s="149" customFormat="1" ht="30.6">
      <c r="A102" s="146"/>
      <c r="B102" s="142"/>
      <c r="C102" s="142" t="s">
        <v>137</v>
      </c>
      <c r="D102" s="142" t="s">
        <v>296</v>
      </c>
      <c r="E102" s="139" t="s">
        <v>297</v>
      </c>
      <c r="F102" s="139" t="s">
        <v>298</v>
      </c>
      <c r="G102" s="140" t="s">
        <v>23</v>
      </c>
      <c r="H102" s="141">
        <v>24.3</v>
      </c>
      <c r="I102" s="150"/>
      <c r="J102" s="148">
        <f t="shared" si="1"/>
        <v>0</v>
      </c>
    </row>
    <row r="103" spans="1:10" s="149" customFormat="1" ht="71.400000000000006">
      <c r="A103" s="146"/>
      <c r="B103" s="142"/>
      <c r="C103" s="142" t="s">
        <v>141</v>
      </c>
      <c r="D103" s="142" t="s">
        <v>299</v>
      </c>
      <c r="E103" s="139" t="s">
        <v>300</v>
      </c>
      <c r="F103" s="139" t="s">
        <v>301</v>
      </c>
      <c r="G103" s="140" t="s">
        <v>23</v>
      </c>
      <c r="H103" s="141">
        <v>22.6</v>
      </c>
      <c r="I103" s="150"/>
      <c r="J103" s="148">
        <f t="shared" si="1"/>
        <v>0</v>
      </c>
    </row>
    <row r="104" spans="1:10" s="149" customFormat="1" ht="71.400000000000006">
      <c r="A104" s="146"/>
      <c r="B104" s="142"/>
      <c r="C104" s="142" t="s">
        <v>144</v>
      </c>
      <c r="D104" s="142" t="s">
        <v>302</v>
      </c>
      <c r="E104" s="139" t="s">
        <v>303</v>
      </c>
      <c r="F104" s="139" t="s">
        <v>304</v>
      </c>
      <c r="G104" s="140" t="s">
        <v>23</v>
      </c>
      <c r="H104" s="141">
        <v>18.7</v>
      </c>
      <c r="I104" s="150"/>
      <c r="J104" s="148">
        <f t="shared" si="1"/>
        <v>0</v>
      </c>
    </row>
    <row r="105" spans="1:10" s="149" customFormat="1" ht="30.6">
      <c r="A105" s="146"/>
      <c r="B105" s="142"/>
      <c r="C105" s="142" t="s">
        <v>148</v>
      </c>
      <c r="D105" s="142" t="s">
        <v>305</v>
      </c>
      <c r="E105" s="139" t="s">
        <v>306</v>
      </c>
      <c r="F105" s="139" t="s">
        <v>307</v>
      </c>
      <c r="G105" s="140" t="s">
        <v>23</v>
      </c>
      <c r="H105" s="141">
        <v>78.3</v>
      </c>
      <c r="I105" s="150"/>
      <c r="J105" s="148">
        <f t="shared" si="1"/>
        <v>0</v>
      </c>
    </row>
    <row r="106" spans="1:10" s="149" customFormat="1" ht="10.199999999999999">
      <c r="A106" s="146"/>
      <c r="B106" s="142" t="s">
        <v>62</v>
      </c>
      <c r="C106" s="142"/>
      <c r="D106" s="142"/>
      <c r="E106" s="139"/>
      <c r="F106" s="139"/>
      <c r="G106" s="140"/>
      <c r="H106" s="141"/>
      <c r="I106" s="150"/>
      <c r="J106" s="148" t="str">
        <f t="shared" si="1"/>
        <v/>
      </c>
    </row>
    <row r="107" spans="1:10" s="149" customFormat="1" ht="10.199999999999999">
      <c r="A107" s="146"/>
      <c r="B107" s="142"/>
      <c r="C107" s="142" t="s">
        <v>18</v>
      </c>
      <c r="D107" s="142" t="s">
        <v>63</v>
      </c>
      <c r="E107" s="139" t="s">
        <v>64</v>
      </c>
      <c r="F107" s="139"/>
      <c r="G107" s="140" t="s">
        <v>24</v>
      </c>
      <c r="H107" s="141">
        <v>725.9</v>
      </c>
      <c r="I107" s="150"/>
      <c r="J107" s="148">
        <f t="shared" si="1"/>
        <v>0</v>
      </c>
    </row>
    <row r="108" spans="1:10" s="149" customFormat="1" ht="10.199999999999999">
      <c r="A108" s="146"/>
      <c r="B108" s="142" t="s">
        <v>65</v>
      </c>
      <c r="C108" s="142"/>
      <c r="D108" s="142"/>
      <c r="E108" s="139"/>
      <c r="F108" s="139"/>
      <c r="G108" s="140"/>
      <c r="H108" s="141"/>
      <c r="I108" s="150"/>
      <c r="J108" s="148" t="str">
        <f t="shared" si="1"/>
        <v/>
      </c>
    </row>
    <row r="109" spans="1:10" s="149" customFormat="1" ht="20.399999999999999">
      <c r="A109" s="146"/>
      <c r="B109" s="142"/>
      <c r="C109" s="142" t="s">
        <v>18</v>
      </c>
      <c r="D109" s="142" t="s">
        <v>308</v>
      </c>
      <c r="E109" s="139" t="s">
        <v>309</v>
      </c>
      <c r="F109" s="139"/>
      <c r="G109" s="140" t="s">
        <v>24</v>
      </c>
      <c r="H109" s="141">
        <v>1413.5</v>
      </c>
      <c r="I109" s="150"/>
      <c r="J109" s="148">
        <f t="shared" si="1"/>
        <v>0</v>
      </c>
    </row>
    <row r="110" spans="1:10" s="149" customFormat="1" ht="40.799999999999997">
      <c r="A110" s="146"/>
      <c r="B110" s="142"/>
      <c r="C110" s="142" t="s">
        <v>19</v>
      </c>
      <c r="D110" s="142" t="s">
        <v>310</v>
      </c>
      <c r="E110" s="139" t="s">
        <v>311</v>
      </c>
      <c r="F110" s="139" t="s">
        <v>312</v>
      </c>
      <c r="G110" s="140" t="s">
        <v>24</v>
      </c>
      <c r="H110" s="141">
        <v>134.19999999999999</v>
      </c>
      <c r="I110" s="150"/>
      <c r="J110" s="148">
        <f t="shared" si="1"/>
        <v>0</v>
      </c>
    </row>
    <row r="111" spans="1:10" s="149" customFormat="1" ht="30.6">
      <c r="A111" s="146"/>
      <c r="B111" s="142"/>
      <c r="C111" s="142" t="s">
        <v>21</v>
      </c>
      <c r="D111" s="142" t="s">
        <v>313</v>
      </c>
      <c r="E111" s="139" t="s">
        <v>314</v>
      </c>
      <c r="F111" s="139" t="s">
        <v>315</v>
      </c>
      <c r="G111" s="140" t="s">
        <v>24</v>
      </c>
      <c r="H111" s="141">
        <v>286</v>
      </c>
      <c r="I111" s="150"/>
      <c r="J111" s="148">
        <f t="shared" si="1"/>
        <v>0</v>
      </c>
    </row>
    <row r="112" spans="1:10" s="149" customFormat="1" ht="40.799999999999997">
      <c r="A112" s="146"/>
      <c r="B112" s="142"/>
      <c r="C112" s="142" t="s">
        <v>22</v>
      </c>
      <c r="D112" s="142" t="s">
        <v>316</v>
      </c>
      <c r="E112" s="139" t="s">
        <v>317</v>
      </c>
      <c r="F112" s="139" t="s">
        <v>318</v>
      </c>
      <c r="G112" s="140" t="s">
        <v>24</v>
      </c>
      <c r="H112" s="141">
        <v>203.5</v>
      </c>
      <c r="I112" s="150"/>
      <c r="J112" s="148">
        <f t="shared" si="1"/>
        <v>0</v>
      </c>
    </row>
    <row r="113" spans="1:10" s="149" customFormat="1" ht="40.799999999999997">
      <c r="A113" s="146"/>
      <c r="B113" s="142"/>
      <c r="C113" s="142" t="s">
        <v>25</v>
      </c>
      <c r="D113" s="142" t="s">
        <v>319</v>
      </c>
      <c r="E113" s="139" t="s">
        <v>320</v>
      </c>
      <c r="F113" s="139" t="s">
        <v>321</v>
      </c>
      <c r="G113" s="140" t="s">
        <v>24</v>
      </c>
      <c r="H113" s="141">
        <v>134.19999999999999</v>
      </c>
      <c r="I113" s="150"/>
      <c r="J113" s="148">
        <f t="shared" si="1"/>
        <v>0</v>
      </c>
    </row>
    <row r="114" spans="1:10" s="149" customFormat="1" ht="40.799999999999997">
      <c r="A114" s="146"/>
      <c r="B114" s="142"/>
      <c r="C114" s="142" t="s">
        <v>28</v>
      </c>
      <c r="D114" s="142" t="s">
        <v>322</v>
      </c>
      <c r="E114" s="139" t="s">
        <v>323</v>
      </c>
      <c r="F114" s="139" t="s">
        <v>324</v>
      </c>
      <c r="G114" s="140" t="s">
        <v>24</v>
      </c>
      <c r="H114" s="141">
        <v>286</v>
      </c>
      <c r="I114" s="150"/>
      <c r="J114" s="148">
        <f t="shared" si="1"/>
        <v>0</v>
      </c>
    </row>
    <row r="115" spans="1:10" s="149" customFormat="1" ht="51">
      <c r="A115" s="146"/>
      <c r="B115" s="142"/>
      <c r="C115" s="142" t="s">
        <v>50</v>
      </c>
      <c r="D115" s="142" t="s">
        <v>325</v>
      </c>
      <c r="E115" s="139" t="s">
        <v>326</v>
      </c>
      <c r="F115" s="139" t="s">
        <v>327</v>
      </c>
      <c r="G115" s="140" t="s">
        <v>24</v>
      </c>
      <c r="H115" s="141">
        <v>203.5</v>
      </c>
      <c r="I115" s="150"/>
      <c r="J115" s="148">
        <f t="shared" si="1"/>
        <v>0</v>
      </c>
    </row>
    <row r="116" spans="1:10" s="149" customFormat="1" ht="51">
      <c r="A116" s="146"/>
      <c r="B116" s="142"/>
      <c r="C116" s="142" t="s">
        <v>137</v>
      </c>
      <c r="D116" s="142" t="s">
        <v>328</v>
      </c>
      <c r="E116" s="139" t="s">
        <v>329</v>
      </c>
      <c r="F116" s="139" t="s">
        <v>330</v>
      </c>
      <c r="G116" s="140" t="s">
        <v>24</v>
      </c>
      <c r="H116" s="141">
        <v>27.5</v>
      </c>
      <c r="I116" s="150"/>
      <c r="J116" s="148">
        <f t="shared" si="1"/>
        <v>0</v>
      </c>
    </row>
    <row r="117" spans="1:10" s="149" customFormat="1" ht="40.799999999999997">
      <c r="A117" s="146"/>
      <c r="B117" s="142"/>
      <c r="C117" s="142" t="s">
        <v>141</v>
      </c>
      <c r="D117" s="142" t="s">
        <v>331</v>
      </c>
      <c r="E117" s="139" t="s">
        <v>332</v>
      </c>
      <c r="F117" s="139" t="s">
        <v>333</v>
      </c>
      <c r="G117" s="140" t="s">
        <v>24</v>
      </c>
      <c r="H117" s="141">
        <v>137.5</v>
      </c>
      <c r="I117" s="150"/>
      <c r="J117" s="148">
        <f t="shared" si="1"/>
        <v>0</v>
      </c>
    </row>
    <row r="118" spans="1:10" s="149" customFormat="1" ht="40.799999999999997">
      <c r="A118" s="146"/>
      <c r="B118" s="142"/>
      <c r="C118" s="142" t="s">
        <v>144</v>
      </c>
      <c r="D118" s="142" t="s">
        <v>334</v>
      </c>
      <c r="E118" s="139" t="s">
        <v>335</v>
      </c>
      <c r="F118" s="139" t="s">
        <v>336</v>
      </c>
      <c r="G118" s="140" t="s">
        <v>24</v>
      </c>
      <c r="H118" s="141">
        <v>132</v>
      </c>
      <c r="I118" s="150"/>
      <c r="J118" s="148">
        <f t="shared" si="1"/>
        <v>0</v>
      </c>
    </row>
    <row r="119" spans="1:10" s="149" customFormat="1" ht="40.799999999999997">
      <c r="A119" s="146"/>
      <c r="B119" s="142"/>
      <c r="C119" s="142" t="s">
        <v>148</v>
      </c>
      <c r="D119" s="142" t="s">
        <v>337</v>
      </c>
      <c r="E119" s="139" t="s">
        <v>338</v>
      </c>
      <c r="F119" s="139" t="s">
        <v>339</v>
      </c>
      <c r="G119" s="140" t="s">
        <v>24</v>
      </c>
      <c r="H119" s="141">
        <v>1843.6</v>
      </c>
      <c r="I119" s="150"/>
      <c r="J119" s="148">
        <f t="shared" si="1"/>
        <v>0</v>
      </c>
    </row>
    <row r="120" spans="1:10" s="149" customFormat="1" ht="51">
      <c r="A120" s="146"/>
      <c r="B120" s="142"/>
      <c r="C120" s="142" t="s">
        <v>152</v>
      </c>
      <c r="D120" s="142" t="s">
        <v>340</v>
      </c>
      <c r="E120" s="139" t="s">
        <v>341</v>
      </c>
      <c r="F120" s="139" t="s">
        <v>342</v>
      </c>
      <c r="G120" s="140" t="s">
        <v>24</v>
      </c>
      <c r="H120" s="141">
        <v>2258.3000000000002</v>
      </c>
      <c r="I120" s="150"/>
      <c r="J120" s="148">
        <f t="shared" si="1"/>
        <v>0</v>
      </c>
    </row>
    <row r="121" spans="1:10" s="149" customFormat="1" ht="40.799999999999997">
      <c r="A121" s="146"/>
      <c r="B121" s="142"/>
      <c r="C121" s="142" t="s">
        <v>199</v>
      </c>
      <c r="D121" s="142" t="s">
        <v>343</v>
      </c>
      <c r="E121" s="139" t="s">
        <v>344</v>
      </c>
      <c r="F121" s="139" t="s">
        <v>345</v>
      </c>
      <c r="G121" s="140" t="s">
        <v>24</v>
      </c>
      <c r="H121" s="141">
        <v>3243.7</v>
      </c>
      <c r="I121" s="150"/>
      <c r="J121" s="148">
        <f t="shared" si="1"/>
        <v>0</v>
      </c>
    </row>
    <row r="122" spans="1:10" s="149" customFormat="1" ht="10.199999999999999">
      <c r="A122" s="146"/>
      <c r="B122" s="142" t="s">
        <v>346</v>
      </c>
      <c r="C122" s="142"/>
      <c r="D122" s="142"/>
      <c r="E122" s="139"/>
      <c r="F122" s="139"/>
      <c r="G122" s="140"/>
      <c r="H122" s="141"/>
      <c r="I122" s="150"/>
      <c r="J122" s="148" t="str">
        <f t="shared" si="1"/>
        <v/>
      </c>
    </row>
    <row r="123" spans="1:10" s="149" customFormat="1" ht="40.799999999999997">
      <c r="A123" s="146"/>
      <c r="B123" s="142"/>
      <c r="C123" s="142" t="s">
        <v>18</v>
      </c>
      <c r="D123" s="142" t="s">
        <v>347</v>
      </c>
      <c r="E123" s="139" t="s">
        <v>348</v>
      </c>
      <c r="F123" s="139" t="s">
        <v>349</v>
      </c>
      <c r="G123" s="140" t="s">
        <v>31</v>
      </c>
      <c r="H123" s="141">
        <v>930.5</v>
      </c>
      <c r="I123" s="150"/>
      <c r="J123" s="148">
        <f t="shared" si="1"/>
        <v>0</v>
      </c>
    </row>
    <row r="124" spans="1:10" s="149" customFormat="1" ht="30.6">
      <c r="A124" s="146"/>
      <c r="B124" s="142"/>
      <c r="C124" s="142" t="s">
        <v>19</v>
      </c>
      <c r="D124" s="142" t="s">
        <v>350</v>
      </c>
      <c r="E124" s="139" t="s">
        <v>351</v>
      </c>
      <c r="F124" s="139" t="s">
        <v>352</v>
      </c>
      <c r="G124" s="140" t="s">
        <v>31</v>
      </c>
      <c r="H124" s="141">
        <v>83.3</v>
      </c>
      <c r="I124" s="150"/>
      <c r="J124" s="148">
        <f t="shared" si="1"/>
        <v>0</v>
      </c>
    </row>
    <row r="125" spans="1:10" s="149" customFormat="1" ht="40.799999999999997">
      <c r="A125" s="146"/>
      <c r="B125" s="142"/>
      <c r="C125" s="142" t="s">
        <v>21</v>
      </c>
      <c r="D125" s="142" t="s">
        <v>353</v>
      </c>
      <c r="E125" s="139" t="s">
        <v>354</v>
      </c>
      <c r="F125" s="139" t="s">
        <v>355</v>
      </c>
      <c r="G125" s="140" t="s">
        <v>31</v>
      </c>
      <c r="H125" s="141">
        <v>143</v>
      </c>
      <c r="I125" s="150"/>
      <c r="J125" s="148">
        <f t="shared" si="1"/>
        <v>0</v>
      </c>
    </row>
    <row r="126" spans="1:10" s="149" customFormat="1" ht="51">
      <c r="A126" s="146"/>
      <c r="B126" s="142"/>
      <c r="C126" s="142" t="s">
        <v>22</v>
      </c>
      <c r="D126" s="142" t="s">
        <v>356</v>
      </c>
      <c r="E126" s="139" t="s">
        <v>357</v>
      </c>
      <c r="F126" s="139" t="s">
        <v>358</v>
      </c>
      <c r="G126" s="140" t="s">
        <v>31</v>
      </c>
      <c r="H126" s="141">
        <v>267.60000000000002</v>
      </c>
      <c r="I126" s="150"/>
      <c r="J126" s="148">
        <f t="shared" si="1"/>
        <v>0</v>
      </c>
    </row>
    <row r="127" spans="1:10" s="149" customFormat="1" ht="61.2">
      <c r="A127" s="146"/>
      <c r="B127" s="142"/>
      <c r="C127" s="142" t="s">
        <v>25</v>
      </c>
      <c r="D127" s="142" t="s">
        <v>359</v>
      </c>
      <c r="E127" s="139" t="s">
        <v>360</v>
      </c>
      <c r="F127" s="139" t="s">
        <v>361</v>
      </c>
      <c r="G127" s="140" t="s">
        <v>31</v>
      </c>
      <c r="H127" s="141">
        <v>133.80000000000001</v>
      </c>
      <c r="I127" s="150"/>
      <c r="J127" s="148">
        <f t="shared" si="1"/>
        <v>0</v>
      </c>
    </row>
    <row r="128" spans="1:10" s="149" customFormat="1" ht="61.2">
      <c r="A128" s="146"/>
      <c r="B128" s="142"/>
      <c r="C128" s="142" t="s">
        <v>28</v>
      </c>
      <c r="D128" s="142" t="s">
        <v>362</v>
      </c>
      <c r="E128" s="139" t="s">
        <v>363</v>
      </c>
      <c r="F128" s="139" t="s">
        <v>364</v>
      </c>
      <c r="G128" s="140" t="s">
        <v>31</v>
      </c>
      <c r="H128" s="141">
        <v>173.6</v>
      </c>
      <c r="I128" s="150"/>
      <c r="J128" s="148">
        <f t="shared" si="1"/>
        <v>0</v>
      </c>
    </row>
    <row r="129" spans="1:10" s="149" customFormat="1" ht="10.199999999999999">
      <c r="A129" s="146"/>
      <c r="B129" s="142" t="s">
        <v>365</v>
      </c>
      <c r="C129" s="142"/>
      <c r="D129" s="142"/>
      <c r="E129" s="139"/>
      <c r="F129" s="139"/>
      <c r="G129" s="140"/>
      <c r="H129" s="141"/>
      <c r="I129" s="150"/>
      <c r="J129" s="148" t="str">
        <f t="shared" si="1"/>
        <v/>
      </c>
    </row>
    <row r="130" spans="1:10" s="149" customFormat="1" ht="30.6">
      <c r="A130" s="146"/>
      <c r="B130" s="142"/>
      <c r="C130" s="142" t="s">
        <v>18</v>
      </c>
      <c r="D130" s="142" t="s">
        <v>66</v>
      </c>
      <c r="E130" s="139" t="s">
        <v>67</v>
      </c>
      <c r="F130" s="139"/>
      <c r="G130" s="140" t="s">
        <v>31</v>
      </c>
      <c r="H130" s="141">
        <v>270.8</v>
      </c>
      <c r="I130" s="150"/>
      <c r="J130" s="148">
        <f t="shared" si="1"/>
        <v>0</v>
      </c>
    </row>
    <row r="131" spans="1:10" s="149" customFormat="1" ht="30.6">
      <c r="A131" s="146"/>
      <c r="B131" s="142"/>
      <c r="C131" s="142" t="s">
        <v>19</v>
      </c>
      <c r="D131" s="142" t="s">
        <v>366</v>
      </c>
      <c r="E131" s="139" t="s">
        <v>367</v>
      </c>
      <c r="F131" s="139" t="s">
        <v>368</v>
      </c>
      <c r="G131" s="140" t="s">
        <v>31</v>
      </c>
      <c r="H131" s="141">
        <v>48.6</v>
      </c>
      <c r="I131" s="150"/>
      <c r="J131" s="148">
        <f t="shared" si="1"/>
        <v>0</v>
      </c>
    </row>
    <row r="132" spans="1:10" s="149" customFormat="1" ht="30.6">
      <c r="A132" s="146"/>
      <c r="B132" s="142"/>
      <c r="C132" s="142" t="s">
        <v>21</v>
      </c>
      <c r="D132" s="142" t="s">
        <v>369</v>
      </c>
      <c r="E132" s="139" t="s">
        <v>370</v>
      </c>
      <c r="F132" s="139" t="s">
        <v>371</v>
      </c>
      <c r="G132" s="140" t="s">
        <v>20</v>
      </c>
      <c r="H132" s="141">
        <v>6.6</v>
      </c>
      <c r="I132" s="150"/>
      <c r="J132" s="148">
        <f t="shared" ref="J132:J165" si="2">IF(G132="","",H132*I132)</f>
        <v>0</v>
      </c>
    </row>
    <row r="133" spans="1:10" s="149" customFormat="1" ht="30.6">
      <c r="A133" s="146"/>
      <c r="B133" s="142"/>
      <c r="C133" s="142" t="s">
        <v>22</v>
      </c>
      <c r="D133" s="142" t="s">
        <v>372</v>
      </c>
      <c r="E133" s="139" t="s">
        <v>373</v>
      </c>
      <c r="F133" s="139" t="s">
        <v>374</v>
      </c>
      <c r="G133" s="140" t="s">
        <v>20</v>
      </c>
      <c r="H133" s="141">
        <v>44</v>
      </c>
      <c r="I133" s="150"/>
      <c r="J133" s="148">
        <f t="shared" si="2"/>
        <v>0</v>
      </c>
    </row>
    <row r="134" spans="1:10" s="149" customFormat="1" ht="20.399999999999999">
      <c r="A134" s="146"/>
      <c r="B134" s="142"/>
      <c r="C134" s="142" t="s">
        <v>25</v>
      </c>
      <c r="D134" s="142" t="s">
        <v>375</v>
      </c>
      <c r="E134" s="139" t="s">
        <v>376</v>
      </c>
      <c r="F134" s="139" t="s">
        <v>377</v>
      </c>
      <c r="G134" s="140" t="s">
        <v>20</v>
      </c>
      <c r="H134" s="141">
        <v>2.2000000000000002</v>
      </c>
      <c r="I134" s="150"/>
      <c r="J134" s="148">
        <f t="shared" si="2"/>
        <v>0</v>
      </c>
    </row>
    <row r="135" spans="1:10" s="149" customFormat="1" ht="20.399999999999999">
      <c r="A135" s="146"/>
      <c r="B135" s="142"/>
      <c r="C135" s="142" t="s">
        <v>28</v>
      </c>
      <c r="D135" s="142" t="s">
        <v>378</v>
      </c>
      <c r="E135" s="139" t="s">
        <v>379</v>
      </c>
      <c r="F135" s="139" t="s">
        <v>380</v>
      </c>
      <c r="G135" s="140" t="s">
        <v>54</v>
      </c>
      <c r="H135" s="141">
        <v>1518</v>
      </c>
      <c r="I135" s="150"/>
      <c r="J135" s="148">
        <f t="shared" si="2"/>
        <v>0</v>
      </c>
    </row>
    <row r="136" spans="1:10" s="149" customFormat="1" ht="20.399999999999999">
      <c r="A136" s="146"/>
      <c r="B136" s="142"/>
      <c r="C136" s="142" t="s">
        <v>50</v>
      </c>
      <c r="D136" s="142" t="s">
        <v>68</v>
      </c>
      <c r="E136" s="139" t="s">
        <v>69</v>
      </c>
      <c r="F136" s="139"/>
      <c r="G136" s="140" t="s">
        <v>20</v>
      </c>
      <c r="H136" s="141">
        <v>24.2</v>
      </c>
      <c r="I136" s="150"/>
      <c r="J136" s="148">
        <f t="shared" si="2"/>
        <v>0</v>
      </c>
    </row>
    <row r="137" spans="1:10" s="149" customFormat="1" ht="20.399999999999999">
      <c r="A137" s="146"/>
      <c r="B137" s="142"/>
      <c r="C137" s="142" t="s">
        <v>137</v>
      </c>
      <c r="D137" s="142" t="s">
        <v>70</v>
      </c>
      <c r="E137" s="139" t="s">
        <v>71</v>
      </c>
      <c r="F137" s="139"/>
      <c r="G137" s="140" t="s">
        <v>20</v>
      </c>
      <c r="H137" s="141">
        <v>1</v>
      </c>
      <c r="I137" s="150"/>
      <c r="J137" s="148">
        <f t="shared" si="2"/>
        <v>0</v>
      </c>
    </row>
    <row r="138" spans="1:10" s="149" customFormat="1" ht="10.199999999999999">
      <c r="A138" s="146"/>
      <c r="B138" s="142" t="s">
        <v>381</v>
      </c>
      <c r="C138" s="142"/>
      <c r="D138" s="142"/>
      <c r="E138" s="139"/>
      <c r="F138" s="139"/>
      <c r="G138" s="140"/>
      <c r="H138" s="141"/>
      <c r="I138" s="150"/>
      <c r="J138" s="148" t="str">
        <f t="shared" si="2"/>
        <v/>
      </c>
    </row>
    <row r="139" spans="1:10" s="149" customFormat="1" ht="20.399999999999999">
      <c r="A139" s="146"/>
      <c r="B139" s="142"/>
      <c r="C139" s="142" t="s">
        <v>18</v>
      </c>
      <c r="D139" s="142" t="s">
        <v>382</v>
      </c>
      <c r="E139" s="139" t="s">
        <v>383</v>
      </c>
      <c r="F139" s="139"/>
      <c r="G139" s="140" t="s">
        <v>24</v>
      </c>
      <c r="H139" s="141">
        <v>1528.9</v>
      </c>
      <c r="I139" s="150"/>
      <c r="J139" s="148">
        <f t="shared" si="2"/>
        <v>0</v>
      </c>
    </row>
    <row r="140" spans="1:10" s="149" customFormat="1" ht="51">
      <c r="A140" s="146"/>
      <c r="B140" s="142"/>
      <c r="C140" s="142" t="s">
        <v>19</v>
      </c>
      <c r="D140" s="142" t="s">
        <v>72</v>
      </c>
      <c r="E140" s="139" t="s">
        <v>73</v>
      </c>
      <c r="F140" s="139" t="s">
        <v>384</v>
      </c>
      <c r="G140" s="140" t="s">
        <v>24</v>
      </c>
      <c r="H140" s="141">
        <v>1548.4</v>
      </c>
      <c r="I140" s="150"/>
      <c r="J140" s="148">
        <f t="shared" si="2"/>
        <v>0</v>
      </c>
    </row>
    <row r="141" spans="1:10" s="149" customFormat="1" ht="20.399999999999999">
      <c r="A141" s="146"/>
      <c r="B141" s="142"/>
      <c r="C141" s="142" t="s">
        <v>21</v>
      </c>
      <c r="D141" s="142" t="s">
        <v>385</v>
      </c>
      <c r="E141" s="139" t="s">
        <v>386</v>
      </c>
      <c r="F141" s="139" t="s">
        <v>387</v>
      </c>
      <c r="G141" s="140" t="s">
        <v>24</v>
      </c>
      <c r="H141" s="141">
        <v>6.6</v>
      </c>
      <c r="I141" s="150"/>
      <c r="J141" s="148">
        <f t="shared" si="2"/>
        <v>0</v>
      </c>
    </row>
    <row r="142" spans="1:10" s="149" customFormat="1" ht="30.6">
      <c r="A142" s="146"/>
      <c r="B142" s="142"/>
      <c r="C142" s="142" t="s">
        <v>22</v>
      </c>
      <c r="D142" s="142" t="s">
        <v>74</v>
      </c>
      <c r="E142" s="139" t="s">
        <v>75</v>
      </c>
      <c r="F142" s="139" t="s">
        <v>388</v>
      </c>
      <c r="G142" s="140" t="s">
        <v>31</v>
      </c>
      <c r="H142" s="141">
        <v>284.89999999999998</v>
      </c>
      <c r="I142" s="150"/>
      <c r="J142" s="148">
        <f t="shared" si="2"/>
        <v>0</v>
      </c>
    </row>
    <row r="143" spans="1:10" s="149" customFormat="1" ht="40.799999999999997">
      <c r="A143" s="146"/>
      <c r="B143" s="142"/>
      <c r="C143" s="142" t="s">
        <v>25</v>
      </c>
      <c r="D143" s="142" t="s">
        <v>76</v>
      </c>
      <c r="E143" s="139" t="s">
        <v>77</v>
      </c>
      <c r="F143" s="139" t="s">
        <v>389</v>
      </c>
      <c r="G143" s="140" t="s">
        <v>31</v>
      </c>
      <c r="H143" s="141">
        <v>269.5</v>
      </c>
      <c r="I143" s="150"/>
      <c r="J143" s="148">
        <f t="shared" si="2"/>
        <v>0</v>
      </c>
    </row>
    <row r="144" spans="1:10" s="149" customFormat="1" ht="30.6">
      <c r="A144" s="146"/>
      <c r="B144" s="142"/>
      <c r="C144" s="142" t="s">
        <v>28</v>
      </c>
      <c r="D144" s="142" t="s">
        <v>78</v>
      </c>
      <c r="E144" s="139" t="s">
        <v>79</v>
      </c>
      <c r="F144" s="139" t="s">
        <v>390</v>
      </c>
      <c r="G144" s="140" t="s">
        <v>31</v>
      </c>
      <c r="H144" s="141">
        <v>69.2</v>
      </c>
      <c r="I144" s="150"/>
      <c r="J144" s="148">
        <f t="shared" si="2"/>
        <v>0</v>
      </c>
    </row>
    <row r="145" spans="1:10" s="149" customFormat="1" ht="10.199999999999999">
      <c r="A145" s="146"/>
      <c r="B145" s="142" t="s">
        <v>80</v>
      </c>
      <c r="C145" s="142"/>
      <c r="D145" s="142"/>
      <c r="E145" s="139"/>
      <c r="F145" s="139"/>
      <c r="G145" s="140"/>
      <c r="H145" s="141"/>
      <c r="I145" s="150"/>
      <c r="J145" s="148" t="str">
        <f t="shared" si="2"/>
        <v/>
      </c>
    </row>
    <row r="146" spans="1:10" s="149" customFormat="1" ht="10.199999999999999">
      <c r="A146" s="146"/>
      <c r="B146" s="142" t="s">
        <v>103</v>
      </c>
      <c r="C146" s="142"/>
      <c r="D146" s="142"/>
      <c r="E146" s="139"/>
      <c r="F146" s="139"/>
      <c r="G146" s="140"/>
      <c r="H146" s="141"/>
      <c r="I146" s="150"/>
      <c r="J146" s="148" t="str">
        <f t="shared" si="2"/>
        <v/>
      </c>
    </row>
    <row r="147" spans="1:10" s="149" customFormat="1" ht="20.399999999999999">
      <c r="A147" s="146"/>
      <c r="B147" s="142"/>
      <c r="C147" s="142" t="s">
        <v>18</v>
      </c>
      <c r="D147" s="142" t="s">
        <v>391</v>
      </c>
      <c r="E147" s="139" t="s">
        <v>392</v>
      </c>
      <c r="F147" s="139" t="s">
        <v>393</v>
      </c>
      <c r="G147" s="140" t="s">
        <v>20</v>
      </c>
      <c r="H147" s="141">
        <v>8</v>
      </c>
      <c r="I147" s="150"/>
      <c r="J147" s="148">
        <f t="shared" si="2"/>
        <v>0</v>
      </c>
    </row>
    <row r="148" spans="1:10" s="149" customFormat="1" ht="10.199999999999999">
      <c r="A148" s="146"/>
      <c r="B148" s="142" t="s">
        <v>394</v>
      </c>
      <c r="C148" s="142"/>
      <c r="D148" s="142"/>
      <c r="E148" s="139"/>
      <c r="F148" s="139"/>
      <c r="G148" s="140"/>
      <c r="H148" s="141"/>
      <c r="I148" s="150"/>
      <c r="J148" s="148" t="str">
        <f t="shared" si="2"/>
        <v/>
      </c>
    </row>
    <row r="149" spans="1:10" s="149" customFormat="1" ht="30.6">
      <c r="A149" s="146"/>
      <c r="B149" s="142"/>
      <c r="C149" s="142" t="s">
        <v>18</v>
      </c>
      <c r="D149" s="142" t="s">
        <v>81</v>
      </c>
      <c r="E149" s="139" t="s">
        <v>82</v>
      </c>
      <c r="F149" s="139" t="s">
        <v>395</v>
      </c>
      <c r="G149" s="140" t="s">
        <v>31</v>
      </c>
      <c r="H149" s="141">
        <v>256.39999999999998</v>
      </c>
      <c r="I149" s="150"/>
      <c r="J149" s="148">
        <f t="shared" si="2"/>
        <v>0</v>
      </c>
    </row>
    <row r="150" spans="1:10" s="149" customFormat="1" ht="10.199999999999999">
      <c r="A150" s="146"/>
      <c r="B150" s="142" t="s">
        <v>83</v>
      </c>
      <c r="C150" s="142"/>
      <c r="D150" s="142"/>
      <c r="E150" s="139"/>
      <c r="F150" s="139"/>
      <c r="G150" s="140"/>
      <c r="H150" s="141"/>
      <c r="I150" s="150"/>
      <c r="J150" s="148" t="str">
        <f t="shared" si="2"/>
        <v/>
      </c>
    </row>
    <row r="151" spans="1:10" s="149" customFormat="1" ht="10.199999999999999">
      <c r="A151" s="146"/>
      <c r="B151" s="142" t="s">
        <v>396</v>
      </c>
      <c r="C151" s="142"/>
      <c r="D151" s="142"/>
      <c r="E151" s="139"/>
      <c r="F151" s="139"/>
      <c r="G151" s="140"/>
      <c r="H151" s="141"/>
      <c r="I151" s="150"/>
      <c r="J151" s="148" t="str">
        <f t="shared" si="2"/>
        <v/>
      </c>
    </row>
    <row r="152" spans="1:10" s="149" customFormat="1" ht="20.399999999999999">
      <c r="A152" s="146"/>
      <c r="B152" s="142"/>
      <c r="C152" s="142" t="s">
        <v>18</v>
      </c>
      <c r="D152" s="142" t="s">
        <v>397</v>
      </c>
      <c r="E152" s="139" t="s">
        <v>398</v>
      </c>
      <c r="F152" s="139" t="s">
        <v>399</v>
      </c>
      <c r="G152" s="140" t="s">
        <v>31</v>
      </c>
      <c r="H152" s="141">
        <v>268.39999999999998</v>
      </c>
      <c r="I152" s="150"/>
      <c r="J152" s="148">
        <f t="shared" si="2"/>
        <v>0</v>
      </c>
    </row>
    <row r="153" spans="1:10" s="149" customFormat="1" ht="40.799999999999997">
      <c r="A153" s="146"/>
      <c r="B153" s="142"/>
      <c r="C153" s="142" t="s">
        <v>19</v>
      </c>
      <c r="D153" s="142" t="s">
        <v>400</v>
      </c>
      <c r="E153" s="139" t="s">
        <v>401</v>
      </c>
      <c r="F153" s="139" t="s">
        <v>402</v>
      </c>
      <c r="G153" s="140" t="s">
        <v>31</v>
      </c>
      <c r="H153" s="141">
        <v>805.2</v>
      </c>
      <c r="I153" s="150"/>
      <c r="J153" s="148">
        <f t="shared" si="2"/>
        <v>0</v>
      </c>
    </row>
    <row r="154" spans="1:10" s="149" customFormat="1" ht="40.799999999999997">
      <c r="A154" s="146"/>
      <c r="B154" s="142"/>
      <c r="C154" s="142" t="s">
        <v>21</v>
      </c>
      <c r="D154" s="142" t="s">
        <v>403</v>
      </c>
      <c r="E154" s="139" t="s">
        <v>404</v>
      </c>
      <c r="F154" s="139" t="s">
        <v>405</v>
      </c>
      <c r="G154" s="140" t="s">
        <v>31</v>
      </c>
      <c r="H154" s="141">
        <v>536.79999999999995</v>
      </c>
      <c r="I154" s="150"/>
      <c r="J154" s="148">
        <f t="shared" si="2"/>
        <v>0</v>
      </c>
    </row>
    <row r="155" spans="1:10" s="149" customFormat="1" ht="51">
      <c r="A155" s="146"/>
      <c r="B155" s="142"/>
      <c r="C155" s="142" t="s">
        <v>22</v>
      </c>
      <c r="D155" s="142" t="s">
        <v>406</v>
      </c>
      <c r="E155" s="139" t="s">
        <v>407</v>
      </c>
      <c r="F155" s="139" t="s">
        <v>408</v>
      </c>
      <c r="G155" s="140" t="s">
        <v>20</v>
      </c>
      <c r="H155" s="141">
        <v>3</v>
      </c>
      <c r="I155" s="150"/>
      <c r="J155" s="148">
        <f t="shared" si="2"/>
        <v>0</v>
      </c>
    </row>
    <row r="156" spans="1:10" s="149" customFormat="1" ht="40.799999999999997">
      <c r="A156" s="146"/>
      <c r="B156" s="142"/>
      <c r="C156" s="142" t="s">
        <v>25</v>
      </c>
      <c r="D156" s="142" t="s">
        <v>84</v>
      </c>
      <c r="E156" s="139" t="s">
        <v>85</v>
      </c>
      <c r="F156" s="139" t="s">
        <v>409</v>
      </c>
      <c r="G156" s="140" t="s">
        <v>31</v>
      </c>
      <c r="H156" s="141">
        <v>297</v>
      </c>
      <c r="I156" s="150"/>
      <c r="J156" s="148">
        <f t="shared" si="2"/>
        <v>0</v>
      </c>
    </row>
    <row r="157" spans="1:10" s="149" customFormat="1" ht="40.799999999999997">
      <c r="A157" s="146"/>
      <c r="B157" s="142"/>
      <c r="C157" s="142" t="s">
        <v>28</v>
      </c>
      <c r="D157" s="142" t="s">
        <v>410</v>
      </c>
      <c r="E157" s="139" t="s">
        <v>411</v>
      </c>
      <c r="F157" s="139" t="s">
        <v>412</v>
      </c>
      <c r="G157" s="140" t="s">
        <v>20</v>
      </c>
      <c r="H157" s="141">
        <v>4</v>
      </c>
      <c r="I157" s="150"/>
      <c r="J157" s="148">
        <f t="shared" si="2"/>
        <v>0</v>
      </c>
    </row>
    <row r="158" spans="1:10" s="149" customFormat="1" ht="10.199999999999999">
      <c r="A158" s="146"/>
      <c r="B158" s="142" t="s">
        <v>413</v>
      </c>
      <c r="C158" s="142"/>
      <c r="D158" s="142"/>
      <c r="E158" s="139"/>
      <c r="F158" s="139"/>
      <c r="G158" s="140"/>
      <c r="H158" s="141"/>
      <c r="I158" s="150"/>
      <c r="J158" s="148" t="str">
        <f t="shared" si="2"/>
        <v/>
      </c>
    </row>
    <row r="159" spans="1:10" s="149" customFormat="1" ht="10.199999999999999">
      <c r="A159" s="146"/>
      <c r="B159" s="142"/>
      <c r="C159" s="142" t="s">
        <v>18</v>
      </c>
      <c r="D159" s="142" t="s">
        <v>93</v>
      </c>
      <c r="E159" s="139" t="s">
        <v>94</v>
      </c>
      <c r="F159" s="139"/>
      <c r="G159" s="140" t="s">
        <v>20</v>
      </c>
      <c r="H159" s="141">
        <v>1</v>
      </c>
      <c r="I159" s="150"/>
      <c r="J159" s="148">
        <f t="shared" si="2"/>
        <v>0</v>
      </c>
    </row>
    <row r="160" spans="1:10" s="149" customFormat="1" ht="51">
      <c r="A160" s="146"/>
      <c r="B160" s="142"/>
      <c r="C160" s="142" t="s">
        <v>19</v>
      </c>
      <c r="D160" s="142" t="s">
        <v>86</v>
      </c>
      <c r="E160" s="139" t="s">
        <v>87</v>
      </c>
      <c r="F160" s="139"/>
      <c r="G160" s="140" t="s">
        <v>88</v>
      </c>
      <c r="H160" s="141">
        <v>308</v>
      </c>
      <c r="I160" s="150"/>
      <c r="J160" s="148">
        <f t="shared" si="2"/>
        <v>0</v>
      </c>
    </row>
    <row r="161" spans="1:10" s="149" customFormat="1" ht="10.199999999999999">
      <c r="A161" s="146"/>
      <c r="B161" s="142"/>
      <c r="C161" s="142" t="s">
        <v>21</v>
      </c>
      <c r="D161" s="142" t="s">
        <v>89</v>
      </c>
      <c r="E161" s="139" t="s">
        <v>90</v>
      </c>
      <c r="F161" s="139"/>
      <c r="G161" s="140" t="s">
        <v>20</v>
      </c>
      <c r="H161" s="141">
        <v>1</v>
      </c>
      <c r="I161" s="150"/>
      <c r="J161" s="148">
        <f t="shared" si="2"/>
        <v>0</v>
      </c>
    </row>
    <row r="162" spans="1:10" s="149" customFormat="1" ht="20.399999999999999">
      <c r="A162" s="146"/>
      <c r="B162" s="142"/>
      <c r="C162" s="142" t="s">
        <v>22</v>
      </c>
      <c r="D162" s="142" t="s">
        <v>91</v>
      </c>
      <c r="E162" s="139" t="s">
        <v>92</v>
      </c>
      <c r="F162" s="139"/>
      <c r="G162" s="140" t="s">
        <v>20</v>
      </c>
      <c r="H162" s="141">
        <v>1</v>
      </c>
      <c r="I162" s="150"/>
      <c r="J162" s="148">
        <f t="shared" si="2"/>
        <v>0</v>
      </c>
    </row>
    <row r="163" spans="1:10" s="149" customFormat="1" ht="10.199999999999999">
      <c r="A163" s="146"/>
      <c r="B163" s="142"/>
      <c r="C163" s="142" t="s">
        <v>25</v>
      </c>
      <c r="D163" s="139" t="s">
        <v>933</v>
      </c>
      <c r="E163" s="139" t="s">
        <v>934</v>
      </c>
      <c r="F163" s="139"/>
      <c r="G163" s="140" t="s">
        <v>20</v>
      </c>
      <c r="H163" s="141">
        <v>1</v>
      </c>
      <c r="I163" s="150"/>
      <c r="J163" s="148">
        <f t="shared" ref="J163:J164" si="3">IF(G163="","",H163*I163)</f>
        <v>0</v>
      </c>
    </row>
    <row r="164" spans="1:10" s="149" customFormat="1" ht="10.199999999999999">
      <c r="A164" s="146"/>
      <c r="B164" s="142"/>
      <c r="C164" s="142" t="s">
        <v>28</v>
      </c>
      <c r="D164" s="139" t="s">
        <v>933</v>
      </c>
      <c r="E164" s="139" t="s">
        <v>935</v>
      </c>
      <c r="F164" s="139"/>
      <c r="G164" s="140" t="s">
        <v>20</v>
      </c>
      <c r="H164" s="141">
        <v>1</v>
      </c>
      <c r="I164" s="150"/>
      <c r="J164" s="148">
        <f t="shared" si="3"/>
        <v>0</v>
      </c>
    </row>
    <row r="165" spans="1:10" s="149" customFormat="1" ht="30.6">
      <c r="A165" s="146"/>
      <c r="B165" s="142"/>
      <c r="C165" s="142" t="s">
        <v>50</v>
      </c>
      <c r="D165" s="142" t="s">
        <v>414</v>
      </c>
      <c r="E165" s="139" t="s">
        <v>415</v>
      </c>
      <c r="F165" s="139"/>
      <c r="G165" s="140" t="s">
        <v>104</v>
      </c>
      <c r="H165" s="141">
        <v>1</v>
      </c>
      <c r="I165" s="150"/>
      <c r="J165" s="148">
        <f t="shared" si="2"/>
        <v>0</v>
      </c>
    </row>
    <row r="167" spans="1:10">
      <c r="E167" s="152" t="s">
        <v>95</v>
      </c>
      <c r="F167" s="153">
        <f>SUM(J3:J165)</f>
        <v>0</v>
      </c>
    </row>
    <row r="168" spans="1:10">
      <c r="E168" s="158" t="s">
        <v>96</v>
      </c>
      <c r="F168" s="159">
        <f>0.22*F167</f>
        <v>0</v>
      </c>
    </row>
    <row r="169" spans="1:10">
      <c r="E169" s="158" t="s">
        <v>97</v>
      </c>
      <c r="F169" s="159">
        <f>F168+F167</f>
        <v>0</v>
      </c>
    </row>
  </sheetData>
  <sheetProtection algorithmName="SHA-512" hashValue="JwGzklf+wu1wF/xZY7R7ur0BIOqnHMpu8a58B08opcxOD0K5slKz2Rqu7IDTAX/d24h/gSX1otr6uU8tJBIUew==" saltValue="04kcx5BUedeu8NNZsCwVEA==" spinCount="100000" sheet="1" objects="1" scenarios="1" selectLockedCells="1"/>
  <dataValidations count="1">
    <dataValidation type="custom" allowBlank="1" showInputMessage="1" showErrorMessage="1" errorTitle="Preverite vnos" error="Ceno/e.m je potrebno vnesti na dve decimalni mesti" sqref="I6:I165">
      <formula1>I6=ROUND(I6,2)</formula1>
    </dataValidation>
  </dataValidations>
  <pageMargins left="0.25" right="0.25" top="0.75" bottom="0.75" header="0.3" footer="0.3"/>
  <pageSetup paperSize="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topLeftCell="A73" workbookViewId="0">
      <selection activeCell="G105" sqref="G105"/>
    </sheetView>
  </sheetViews>
  <sheetFormatPr defaultColWidth="8.88671875" defaultRowHeight="15"/>
  <cols>
    <col min="1" max="1" width="2.44140625" style="151" customWidth="1"/>
    <col min="2" max="2" width="4.88671875" style="151" customWidth="1"/>
    <col min="3" max="3" width="7.44140625" style="151" customWidth="1"/>
    <col min="4" max="4" width="39.6640625" style="151" customWidth="1"/>
    <col min="5" max="5" width="9.88671875" style="154" customWidth="1"/>
    <col min="6" max="6" width="9.88671875" style="155" customWidth="1"/>
    <col min="7" max="7" width="14.88671875" style="165" customWidth="1"/>
    <col min="8" max="8" width="14.88671875" style="157" customWidth="1"/>
    <col min="9" max="9" width="14.88671875" style="156" customWidth="1"/>
    <col min="10" max="16384" width="8.88671875" style="160"/>
  </cols>
  <sheetData>
    <row r="1" spans="1:9" ht="15.6">
      <c r="A1" s="3" t="s">
        <v>417</v>
      </c>
      <c r="B1" s="4"/>
      <c r="C1" s="4"/>
      <c r="D1" s="5"/>
      <c r="E1" s="6"/>
      <c r="F1" s="9"/>
      <c r="G1" s="163"/>
      <c r="H1" s="13"/>
      <c r="I1" s="11"/>
    </row>
    <row r="2" spans="1:9" ht="13.8" thickBot="1">
      <c r="A2" s="15"/>
      <c r="B2" s="7" t="s">
        <v>10</v>
      </c>
      <c r="C2" s="7" t="s">
        <v>12</v>
      </c>
      <c r="D2" s="16" t="s">
        <v>13</v>
      </c>
      <c r="E2" s="8" t="s">
        <v>15</v>
      </c>
      <c r="F2" s="10" t="s">
        <v>16</v>
      </c>
      <c r="G2" s="164" t="s">
        <v>17</v>
      </c>
      <c r="H2" s="14" t="s">
        <v>4</v>
      </c>
      <c r="I2" s="12"/>
    </row>
    <row r="3" spans="1:9" ht="13.2">
      <c r="A3" s="146"/>
      <c r="B3" s="142" t="s">
        <v>418</v>
      </c>
      <c r="C3" s="142"/>
      <c r="D3" s="139"/>
      <c r="E3" s="140"/>
      <c r="F3" s="141"/>
      <c r="G3" s="150"/>
      <c r="H3" s="148"/>
      <c r="I3" s="147"/>
    </row>
    <row r="4" spans="1:9" ht="13.2">
      <c r="A4" s="146"/>
      <c r="B4" s="142" t="s">
        <v>419</v>
      </c>
      <c r="C4" s="142"/>
      <c r="D4" s="139"/>
      <c r="E4" s="140"/>
      <c r="F4" s="141"/>
      <c r="G4" s="150"/>
      <c r="H4" s="148"/>
      <c r="I4" s="147"/>
    </row>
    <row r="5" spans="1:9" ht="20.399999999999999">
      <c r="A5" s="146"/>
      <c r="B5" s="142"/>
      <c r="C5" s="142" t="s">
        <v>420</v>
      </c>
      <c r="D5" s="139" t="s">
        <v>421</v>
      </c>
      <c r="E5" s="140"/>
      <c r="F5" s="141"/>
      <c r="G5" s="150"/>
      <c r="H5" s="148"/>
      <c r="I5" s="147"/>
    </row>
    <row r="6" spans="1:9" ht="13.2">
      <c r="A6" s="146"/>
      <c r="B6" s="142" t="s">
        <v>422</v>
      </c>
      <c r="C6" s="142"/>
      <c r="D6" s="139"/>
      <c r="E6" s="140"/>
      <c r="F6" s="141"/>
      <c r="G6" s="150"/>
      <c r="H6" s="148"/>
      <c r="I6" s="150"/>
    </row>
    <row r="7" spans="1:9" ht="13.2">
      <c r="A7" s="146"/>
      <c r="B7" s="142" t="s">
        <v>423</v>
      </c>
      <c r="C7" s="142"/>
      <c r="D7" s="139"/>
      <c r="E7" s="140"/>
      <c r="F7" s="141"/>
      <c r="G7" s="150"/>
      <c r="H7" s="148"/>
      <c r="I7" s="147"/>
    </row>
    <row r="8" spans="1:9" ht="20.399999999999999">
      <c r="A8" s="146"/>
      <c r="B8" s="142"/>
      <c r="C8" s="142" t="s">
        <v>424</v>
      </c>
      <c r="D8" s="139" t="s">
        <v>425</v>
      </c>
      <c r="E8" s="140" t="s">
        <v>426</v>
      </c>
      <c r="F8" s="141">
        <v>0.3</v>
      </c>
      <c r="G8" s="150"/>
      <c r="H8" s="148">
        <f t="shared" ref="H8:H71" si="0">F8*G8</f>
        <v>0</v>
      </c>
      <c r="I8" s="147"/>
    </row>
    <row r="9" spans="1:9" ht="20.399999999999999">
      <c r="A9" s="146"/>
      <c r="B9" s="142"/>
      <c r="C9" s="142" t="s">
        <v>427</v>
      </c>
      <c r="D9" s="139" t="s">
        <v>428</v>
      </c>
      <c r="E9" s="140" t="s">
        <v>20</v>
      </c>
      <c r="F9" s="141">
        <v>10</v>
      </c>
      <c r="G9" s="150"/>
      <c r="H9" s="148">
        <f t="shared" si="0"/>
        <v>0</v>
      </c>
      <c r="I9" s="150"/>
    </row>
    <row r="10" spans="1:9" ht="13.2">
      <c r="A10" s="146"/>
      <c r="B10" s="142" t="s">
        <v>429</v>
      </c>
      <c r="C10" s="142"/>
      <c r="D10" s="139"/>
      <c r="E10" s="140"/>
      <c r="F10" s="141"/>
      <c r="G10" s="150"/>
      <c r="H10" s="148"/>
      <c r="I10" s="150"/>
    </row>
    <row r="11" spans="1:9" ht="13.2">
      <c r="A11" s="146"/>
      <c r="B11" s="142"/>
      <c r="C11" s="142" t="s">
        <v>430</v>
      </c>
      <c r="D11" s="139" t="s">
        <v>431</v>
      </c>
      <c r="E11" s="140" t="s">
        <v>20</v>
      </c>
      <c r="F11" s="141">
        <v>1</v>
      </c>
      <c r="G11" s="150"/>
      <c r="H11" s="148">
        <f t="shared" si="0"/>
        <v>0</v>
      </c>
      <c r="I11" s="150"/>
    </row>
    <row r="12" spans="1:9" ht="13.2">
      <c r="A12" s="146"/>
      <c r="B12" s="142"/>
      <c r="C12" s="142" t="s">
        <v>124</v>
      </c>
      <c r="D12" s="139" t="s">
        <v>125</v>
      </c>
      <c r="E12" s="140" t="s">
        <v>31</v>
      </c>
      <c r="F12" s="141">
        <v>16</v>
      </c>
      <c r="G12" s="150"/>
      <c r="H12" s="148">
        <f t="shared" si="0"/>
        <v>0</v>
      </c>
      <c r="I12" s="150"/>
    </row>
    <row r="13" spans="1:9" ht="20.399999999999999">
      <c r="A13" s="146"/>
      <c r="B13" s="142"/>
      <c r="C13" s="142" t="s">
        <v>432</v>
      </c>
      <c r="D13" s="139" t="s">
        <v>433</v>
      </c>
      <c r="E13" s="140" t="s">
        <v>20</v>
      </c>
      <c r="F13" s="141">
        <v>8</v>
      </c>
      <c r="G13" s="150"/>
      <c r="H13" s="148">
        <f t="shared" si="0"/>
        <v>0</v>
      </c>
      <c r="I13" s="150"/>
    </row>
    <row r="14" spans="1:9" ht="13.2">
      <c r="A14" s="146"/>
      <c r="B14" s="142"/>
      <c r="C14" s="142" t="s">
        <v>126</v>
      </c>
      <c r="D14" s="139" t="s">
        <v>434</v>
      </c>
      <c r="E14" s="140" t="s">
        <v>20</v>
      </c>
      <c r="F14" s="141">
        <v>4</v>
      </c>
      <c r="G14" s="150"/>
      <c r="H14" s="148">
        <f t="shared" si="0"/>
        <v>0</v>
      </c>
      <c r="I14" s="150"/>
    </row>
    <row r="15" spans="1:9" ht="13.2">
      <c r="A15" s="146"/>
      <c r="B15" s="142"/>
      <c r="C15" s="142" t="s">
        <v>128</v>
      </c>
      <c r="D15" s="139" t="s">
        <v>435</v>
      </c>
      <c r="E15" s="140" t="s">
        <v>24</v>
      </c>
      <c r="F15" s="141">
        <v>22</v>
      </c>
      <c r="G15" s="150"/>
      <c r="H15" s="148">
        <f t="shared" si="0"/>
        <v>0</v>
      </c>
      <c r="I15" s="150"/>
    </row>
    <row r="16" spans="1:9" ht="13.2">
      <c r="A16" s="146"/>
      <c r="B16" s="142"/>
      <c r="C16" s="142" t="s">
        <v>436</v>
      </c>
      <c r="D16" s="139" t="s">
        <v>437</v>
      </c>
      <c r="E16" s="140" t="s">
        <v>24</v>
      </c>
      <c r="F16" s="141">
        <v>122.1</v>
      </c>
      <c r="G16" s="150"/>
      <c r="H16" s="148">
        <f t="shared" si="0"/>
        <v>0</v>
      </c>
      <c r="I16" s="150"/>
    </row>
    <row r="17" spans="1:9" ht="13.2">
      <c r="A17" s="146"/>
      <c r="B17" s="142"/>
      <c r="C17" s="142" t="s">
        <v>134</v>
      </c>
      <c r="D17" s="139" t="s">
        <v>135</v>
      </c>
      <c r="E17" s="140" t="s">
        <v>24</v>
      </c>
      <c r="F17" s="141">
        <v>1668.7</v>
      </c>
      <c r="G17" s="150"/>
      <c r="H17" s="148">
        <f t="shared" si="0"/>
        <v>0</v>
      </c>
      <c r="I17" s="150"/>
    </row>
    <row r="18" spans="1:9" ht="20.399999999999999">
      <c r="A18" s="146"/>
      <c r="B18" s="142"/>
      <c r="C18" s="142" t="s">
        <v>438</v>
      </c>
      <c r="D18" s="139" t="s">
        <v>439</v>
      </c>
      <c r="E18" s="140" t="s">
        <v>24</v>
      </c>
      <c r="F18" s="141">
        <v>93.5</v>
      </c>
      <c r="G18" s="150"/>
      <c r="H18" s="148">
        <f t="shared" si="0"/>
        <v>0</v>
      </c>
      <c r="I18" s="150"/>
    </row>
    <row r="19" spans="1:9" ht="13.2">
      <c r="A19" s="146"/>
      <c r="B19" s="142"/>
      <c r="C19" s="142" t="s">
        <v>440</v>
      </c>
      <c r="D19" s="139" t="s">
        <v>441</v>
      </c>
      <c r="E19" s="140" t="s">
        <v>31</v>
      </c>
      <c r="F19" s="141">
        <v>209</v>
      </c>
      <c r="G19" s="150"/>
      <c r="H19" s="148">
        <f t="shared" si="0"/>
        <v>0</v>
      </c>
      <c r="I19" s="150"/>
    </row>
    <row r="20" spans="1:9" ht="13.2">
      <c r="A20" s="146"/>
      <c r="B20" s="142"/>
      <c r="C20" s="142" t="s">
        <v>442</v>
      </c>
      <c r="D20" s="139" t="s">
        <v>443</v>
      </c>
      <c r="E20" s="140" t="s">
        <v>20</v>
      </c>
      <c r="F20" s="141">
        <v>5</v>
      </c>
      <c r="G20" s="150"/>
      <c r="H20" s="148">
        <f t="shared" si="0"/>
        <v>0</v>
      </c>
      <c r="I20" s="150"/>
    </row>
    <row r="21" spans="1:9" ht="13.2">
      <c r="A21" s="146"/>
      <c r="B21" s="142"/>
      <c r="C21" s="142" t="s">
        <v>444</v>
      </c>
      <c r="D21" s="139" t="s">
        <v>445</v>
      </c>
      <c r="E21" s="140" t="s">
        <v>20</v>
      </c>
      <c r="F21" s="141">
        <v>2</v>
      </c>
      <c r="G21" s="150"/>
      <c r="H21" s="148">
        <f t="shared" si="0"/>
        <v>0</v>
      </c>
      <c r="I21" s="150"/>
    </row>
    <row r="22" spans="1:9" ht="13.2">
      <c r="A22" s="146"/>
      <c r="B22" s="142"/>
      <c r="C22" s="142" t="s">
        <v>446</v>
      </c>
      <c r="D22" s="139" t="s">
        <v>447</v>
      </c>
      <c r="E22" s="140" t="s">
        <v>20</v>
      </c>
      <c r="F22" s="141">
        <v>5</v>
      </c>
      <c r="G22" s="150"/>
      <c r="H22" s="148">
        <f t="shared" si="0"/>
        <v>0</v>
      </c>
      <c r="I22" s="147"/>
    </row>
    <row r="23" spans="1:9" ht="13.2">
      <c r="A23" s="146"/>
      <c r="B23" s="142" t="s">
        <v>448</v>
      </c>
      <c r="C23" s="142"/>
      <c r="D23" s="139"/>
      <c r="E23" s="140"/>
      <c r="F23" s="141"/>
      <c r="G23" s="150"/>
      <c r="H23" s="148">
        <f t="shared" si="0"/>
        <v>0</v>
      </c>
      <c r="I23" s="150"/>
    </row>
    <row r="24" spans="1:9" ht="13.2">
      <c r="A24" s="146"/>
      <c r="B24" s="142" t="s">
        <v>449</v>
      </c>
      <c r="C24" s="142"/>
      <c r="D24" s="139"/>
      <c r="E24" s="140"/>
      <c r="F24" s="141"/>
      <c r="G24" s="150"/>
      <c r="H24" s="148">
        <f t="shared" si="0"/>
        <v>0</v>
      </c>
      <c r="I24" s="147"/>
    </row>
    <row r="25" spans="1:9" ht="20.399999999999999">
      <c r="A25" s="146"/>
      <c r="B25" s="142"/>
      <c r="C25" s="142" t="s">
        <v>450</v>
      </c>
      <c r="D25" s="139" t="s">
        <v>451</v>
      </c>
      <c r="E25" s="140" t="s">
        <v>23</v>
      </c>
      <c r="F25" s="141">
        <v>72.599999999999994</v>
      </c>
      <c r="G25" s="150"/>
      <c r="H25" s="148">
        <f t="shared" si="0"/>
        <v>0</v>
      </c>
      <c r="I25" s="147"/>
    </row>
    <row r="26" spans="1:9" ht="20.399999999999999">
      <c r="A26" s="146"/>
      <c r="B26" s="142"/>
      <c r="C26" s="142" t="s">
        <v>452</v>
      </c>
      <c r="D26" s="139" t="s">
        <v>453</v>
      </c>
      <c r="E26" s="140" t="s">
        <v>23</v>
      </c>
      <c r="F26" s="141">
        <v>337.7</v>
      </c>
      <c r="G26" s="150"/>
      <c r="H26" s="148">
        <f t="shared" si="0"/>
        <v>0</v>
      </c>
      <c r="I26" s="147"/>
    </row>
    <row r="27" spans="1:9" ht="20.399999999999999">
      <c r="A27" s="146"/>
      <c r="B27" s="142"/>
      <c r="C27" s="142" t="s">
        <v>32</v>
      </c>
      <c r="D27" s="139" t="s">
        <v>33</v>
      </c>
      <c r="E27" s="140" t="s">
        <v>23</v>
      </c>
      <c r="F27" s="141">
        <v>1351.9</v>
      </c>
      <c r="G27" s="150"/>
      <c r="H27" s="148">
        <f t="shared" si="0"/>
        <v>0</v>
      </c>
      <c r="I27" s="147"/>
    </row>
    <row r="28" spans="1:9" ht="30.6">
      <c r="A28" s="146"/>
      <c r="B28" s="142"/>
      <c r="C28" s="142" t="s">
        <v>454</v>
      </c>
      <c r="D28" s="139" t="s">
        <v>455</v>
      </c>
      <c r="E28" s="140" t="s">
        <v>23</v>
      </c>
      <c r="F28" s="141">
        <v>130.9</v>
      </c>
      <c r="G28" s="150"/>
      <c r="H28" s="148">
        <f t="shared" si="0"/>
        <v>0</v>
      </c>
      <c r="I28" s="147"/>
    </row>
    <row r="29" spans="1:9" ht="40.799999999999997">
      <c r="A29" s="146"/>
      <c r="B29" s="142"/>
      <c r="C29" s="142" t="s">
        <v>456</v>
      </c>
      <c r="D29" s="139" t="s">
        <v>457</v>
      </c>
      <c r="E29" s="140" t="s">
        <v>23</v>
      </c>
      <c r="F29" s="141">
        <v>460.9</v>
      </c>
      <c r="G29" s="150"/>
      <c r="H29" s="148">
        <f t="shared" si="0"/>
        <v>0</v>
      </c>
      <c r="I29" s="147"/>
    </row>
    <row r="30" spans="1:9" ht="30.6">
      <c r="A30" s="146"/>
      <c r="B30" s="142"/>
      <c r="C30" s="142" t="s">
        <v>458</v>
      </c>
      <c r="D30" s="139" t="s">
        <v>459</v>
      </c>
      <c r="E30" s="140" t="s">
        <v>23</v>
      </c>
      <c r="F30" s="141">
        <v>326.7</v>
      </c>
      <c r="G30" s="150"/>
      <c r="H30" s="148">
        <f t="shared" si="0"/>
        <v>0</v>
      </c>
      <c r="I30" s="147"/>
    </row>
    <row r="31" spans="1:9" ht="13.2">
      <c r="A31" s="146"/>
      <c r="B31" s="142" t="s">
        <v>460</v>
      </c>
      <c r="C31" s="142"/>
      <c r="D31" s="139"/>
      <c r="E31" s="140"/>
      <c r="F31" s="141"/>
      <c r="G31" s="150"/>
      <c r="H31" s="148">
        <f t="shared" si="0"/>
        <v>0</v>
      </c>
      <c r="I31" s="147"/>
    </row>
    <row r="32" spans="1:9" ht="20.399999999999999">
      <c r="A32" s="146"/>
      <c r="B32" s="142"/>
      <c r="C32" s="142" t="s">
        <v>461</v>
      </c>
      <c r="D32" s="139" t="s">
        <v>462</v>
      </c>
      <c r="E32" s="140" t="s">
        <v>24</v>
      </c>
      <c r="F32" s="141">
        <v>2909.5</v>
      </c>
      <c r="G32" s="150"/>
      <c r="H32" s="148">
        <f t="shared" si="0"/>
        <v>0</v>
      </c>
      <c r="I32" s="147"/>
    </row>
    <row r="33" spans="1:9" ht="13.2">
      <c r="A33" s="146"/>
      <c r="B33" s="142" t="s">
        <v>463</v>
      </c>
      <c r="C33" s="142"/>
      <c r="D33" s="139"/>
      <c r="E33" s="140"/>
      <c r="F33" s="141"/>
      <c r="G33" s="150"/>
      <c r="H33" s="148">
        <f t="shared" si="0"/>
        <v>0</v>
      </c>
      <c r="I33" s="147"/>
    </row>
    <row r="34" spans="1:9" ht="30.6">
      <c r="A34" s="146"/>
      <c r="B34" s="142"/>
      <c r="C34" s="142" t="s">
        <v>464</v>
      </c>
      <c r="D34" s="139" t="s">
        <v>465</v>
      </c>
      <c r="E34" s="140" t="s">
        <v>23</v>
      </c>
      <c r="F34" s="141">
        <v>1365.1</v>
      </c>
      <c r="G34" s="150"/>
      <c r="H34" s="148">
        <f t="shared" si="0"/>
        <v>0</v>
      </c>
      <c r="I34" s="147"/>
    </row>
    <row r="35" spans="1:9" ht="13.2">
      <c r="A35" s="146"/>
      <c r="B35" s="142"/>
      <c r="C35" s="142" t="s">
        <v>466</v>
      </c>
      <c r="D35" s="139" t="s">
        <v>467</v>
      </c>
      <c r="E35" s="140" t="s">
        <v>23</v>
      </c>
      <c r="F35" s="141">
        <v>73.7</v>
      </c>
      <c r="G35" s="150"/>
      <c r="H35" s="148">
        <f t="shared" si="0"/>
        <v>0</v>
      </c>
      <c r="I35" s="147"/>
    </row>
    <row r="36" spans="1:9" ht="20.399999999999999">
      <c r="A36" s="146"/>
      <c r="B36" s="142"/>
      <c r="C36" s="142" t="s">
        <v>468</v>
      </c>
      <c r="D36" s="139" t="s">
        <v>469</v>
      </c>
      <c r="E36" s="140" t="s">
        <v>23</v>
      </c>
      <c r="F36" s="141">
        <v>6.1</v>
      </c>
      <c r="G36" s="150"/>
      <c r="H36" s="148">
        <f t="shared" si="0"/>
        <v>0</v>
      </c>
      <c r="I36" s="147"/>
    </row>
    <row r="37" spans="1:9" ht="40.799999999999997">
      <c r="A37" s="146"/>
      <c r="B37" s="142"/>
      <c r="C37" s="142" t="s">
        <v>470</v>
      </c>
      <c r="D37" s="139" t="s">
        <v>471</v>
      </c>
      <c r="E37" s="140" t="s">
        <v>23</v>
      </c>
      <c r="F37" s="141">
        <v>226.6</v>
      </c>
      <c r="G37" s="150"/>
      <c r="H37" s="148">
        <f t="shared" si="0"/>
        <v>0</v>
      </c>
      <c r="I37" s="147"/>
    </row>
    <row r="38" spans="1:9" ht="51">
      <c r="A38" s="146"/>
      <c r="B38" s="142"/>
      <c r="C38" s="142" t="s">
        <v>472</v>
      </c>
      <c r="D38" s="139" t="s">
        <v>473</v>
      </c>
      <c r="E38" s="140" t="s">
        <v>23</v>
      </c>
      <c r="F38" s="141">
        <v>386.1</v>
      </c>
      <c r="G38" s="150"/>
      <c r="H38" s="148">
        <f t="shared" si="0"/>
        <v>0</v>
      </c>
      <c r="I38" s="147"/>
    </row>
    <row r="39" spans="1:9" ht="13.2">
      <c r="A39" s="146"/>
      <c r="B39" s="142" t="s">
        <v>474</v>
      </c>
      <c r="C39" s="142"/>
      <c r="D39" s="139"/>
      <c r="E39" s="140"/>
      <c r="F39" s="141"/>
      <c r="G39" s="150"/>
      <c r="H39" s="148">
        <f t="shared" si="0"/>
        <v>0</v>
      </c>
      <c r="I39" s="147"/>
    </row>
    <row r="40" spans="1:9" ht="20.399999999999999">
      <c r="A40" s="146"/>
      <c r="B40" s="142"/>
      <c r="C40" s="142" t="s">
        <v>475</v>
      </c>
      <c r="D40" s="139" t="s">
        <v>476</v>
      </c>
      <c r="E40" s="140" t="s">
        <v>24</v>
      </c>
      <c r="F40" s="141">
        <v>1794.1</v>
      </c>
      <c r="G40" s="150"/>
      <c r="H40" s="148">
        <f t="shared" si="0"/>
        <v>0</v>
      </c>
      <c r="I40" s="147"/>
    </row>
    <row r="41" spans="1:9" ht="13.2">
      <c r="A41" s="146"/>
      <c r="B41" s="142" t="s">
        <v>477</v>
      </c>
      <c r="C41" s="142"/>
      <c r="D41" s="139"/>
      <c r="E41" s="140"/>
      <c r="F41" s="141"/>
      <c r="G41" s="150"/>
      <c r="H41" s="148">
        <f t="shared" si="0"/>
        <v>0</v>
      </c>
      <c r="I41" s="147"/>
    </row>
    <row r="42" spans="1:9" ht="20.399999999999999">
      <c r="A42" s="146"/>
      <c r="B42" s="142"/>
      <c r="C42" s="142" t="s">
        <v>226</v>
      </c>
      <c r="D42" s="139" t="s">
        <v>227</v>
      </c>
      <c r="E42" s="140" t="s">
        <v>24</v>
      </c>
      <c r="F42" s="141">
        <v>137.5</v>
      </c>
      <c r="G42" s="150"/>
      <c r="H42" s="148">
        <f t="shared" si="0"/>
        <v>0</v>
      </c>
      <c r="I42" s="147"/>
    </row>
    <row r="43" spans="1:9" ht="20.399999999999999">
      <c r="A43" s="146"/>
      <c r="B43" s="142"/>
      <c r="C43" s="142" t="s">
        <v>478</v>
      </c>
      <c r="D43" s="139" t="s">
        <v>479</v>
      </c>
      <c r="E43" s="140" t="s">
        <v>24</v>
      </c>
      <c r="F43" s="141">
        <v>132</v>
      </c>
      <c r="G43" s="150"/>
      <c r="H43" s="148">
        <f t="shared" si="0"/>
        <v>0</v>
      </c>
      <c r="I43" s="147"/>
    </row>
    <row r="44" spans="1:9" ht="13.2">
      <c r="A44" s="146"/>
      <c r="B44" s="142" t="s">
        <v>480</v>
      </c>
      <c r="C44" s="142"/>
      <c r="D44" s="139"/>
      <c r="E44" s="140"/>
      <c r="F44" s="141"/>
      <c r="G44" s="150"/>
      <c r="H44" s="148">
        <f t="shared" si="0"/>
        <v>0</v>
      </c>
      <c r="I44" s="147"/>
    </row>
    <row r="45" spans="1:9" ht="13.2">
      <c r="A45" s="146"/>
      <c r="B45" s="142"/>
      <c r="C45" s="142" t="s">
        <v>481</v>
      </c>
      <c r="D45" s="139" t="s">
        <v>482</v>
      </c>
      <c r="E45" s="140" t="s">
        <v>23</v>
      </c>
      <c r="F45" s="141">
        <v>587.4</v>
      </c>
      <c r="G45" s="150"/>
      <c r="H45" s="148">
        <f t="shared" si="0"/>
        <v>0</v>
      </c>
      <c r="I45" s="147"/>
    </row>
    <row r="46" spans="1:9" ht="13.2">
      <c r="A46" s="146"/>
      <c r="B46" s="142"/>
      <c r="C46" s="142" t="s">
        <v>101</v>
      </c>
      <c r="D46" s="139" t="s">
        <v>483</v>
      </c>
      <c r="E46" s="140" t="s">
        <v>23</v>
      </c>
      <c r="F46" s="141">
        <v>1933.8</v>
      </c>
      <c r="G46" s="150"/>
      <c r="H46" s="148">
        <f t="shared" si="0"/>
        <v>0</v>
      </c>
      <c r="I46" s="147"/>
    </row>
    <row r="47" spans="1:9" ht="13.2">
      <c r="A47" s="146"/>
      <c r="B47" s="142"/>
      <c r="C47" s="142" t="s">
        <v>98</v>
      </c>
      <c r="D47" s="139" t="s">
        <v>99</v>
      </c>
      <c r="E47" s="140" t="s">
        <v>100</v>
      </c>
      <c r="F47" s="141">
        <v>515.9</v>
      </c>
      <c r="G47" s="150"/>
      <c r="H47" s="148">
        <f t="shared" si="0"/>
        <v>0</v>
      </c>
      <c r="I47" s="147"/>
    </row>
    <row r="48" spans="1:9" ht="20.399999999999999">
      <c r="A48" s="146"/>
      <c r="B48" s="142"/>
      <c r="C48" s="142" t="s">
        <v>242</v>
      </c>
      <c r="D48" s="139" t="s">
        <v>243</v>
      </c>
      <c r="E48" s="140" t="s">
        <v>100</v>
      </c>
      <c r="F48" s="141">
        <v>66</v>
      </c>
      <c r="G48" s="150"/>
      <c r="H48" s="148">
        <f t="shared" si="0"/>
        <v>0</v>
      </c>
      <c r="I48" s="147"/>
    </row>
    <row r="49" spans="1:9" ht="13.2">
      <c r="A49" s="146"/>
      <c r="B49" s="142" t="s">
        <v>484</v>
      </c>
      <c r="C49" s="142"/>
      <c r="D49" s="139"/>
      <c r="E49" s="140"/>
      <c r="F49" s="141"/>
      <c r="G49" s="150"/>
      <c r="H49" s="148">
        <f t="shared" si="0"/>
        <v>0</v>
      </c>
      <c r="I49" s="147"/>
    </row>
    <row r="50" spans="1:9" ht="13.2">
      <c r="A50" s="146"/>
      <c r="B50" s="142" t="s">
        <v>485</v>
      </c>
      <c r="C50" s="142"/>
      <c r="D50" s="139"/>
      <c r="E50" s="140"/>
      <c r="F50" s="141"/>
      <c r="G50" s="150"/>
      <c r="H50" s="148">
        <f t="shared" si="0"/>
        <v>0</v>
      </c>
      <c r="I50" s="147"/>
    </row>
    <row r="51" spans="1:9" ht="20.399999999999999">
      <c r="A51" s="146"/>
      <c r="B51" s="142"/>
      <c r="C51" s="142" t="s">
        <v>486</v>
      </c>
      <c r="D51" s="139" t="s">
        <v>487</v>
      </c>
      <c r="E51" s="140" t="s">
        <v>23</v>
      </c>
      <c r="F51" s="141">
        <v>524.70000000000005</v>
      </c>
      <c r="G51" s="150"/>
      <c r="H51" s="148">
        <f t="shared" si="0"/>
        <v>0</v>
      </c>
      <c r="I51" s="147"/>
    </row>
    <row r="52" spans="1:9" ht="20.399999999999999">
      <c r="A52" s="146"/>
      <c r="B52" s="142"/>
      <c r="C52" s="142" t="s">
        <v>488</v>
      </c>
      <c r="D52" s="139" t="s">
        <v>489</v>
      </c>
      <c r="E52" s="140" t="s">
        <v>24</v>
      </c>
      <c r="F52" s="141">
        <v>1560.9</v>
      </c>
      <c r="G52" s="150"/>
      <c r="H52" s="148">
        <f t="shared" si="0"/>
        <v>0</v>
      </c>
      <c r="I52" s="147"/>
    </row>
    <row r="53" spans="1:9" ht="20.399999999999999">
      <c r="A53" s="146"/>
      <c r="B53" s="142"/>
      <c r="C53" s="142" t="s">
        <v>490</v>
      </c>
      <c r="D53" s="139" t="s">
        <v>491</v>
      </c>
      <c r="E53" s="140" t="s">
        <v>24</v>
      </c>
      <c r="F53" s="141">
        <v>394.9</v>
      </c>
      <c r="G53" s="150"/>
      <c r="H53" s="148">
        <f t="shared" si="0"/>
        <v>0</v>
      </c>
      <c r="I53" s="147"/>
    </row>
    <row r="54" spans="1:9" ht="13.2">
      <c r="A54" s="146"/>
      <c r="B54" s="142" t="s">
        <v>492</v>
      </c>
      <c r="C54" s="142"/>
      <c r="D54" s="139"/>
      <c r="E54" s="140"/>
      <c r="F54" s="141"/>
      <c r="G54" s="150"/>
      <c r="H54" s="148">
        <f t="shared" si="0"/>
        <v>0</v>
      </c>
      <c r="I54" s="147"/>
    </row>
    <row r="55" spans="1:9" ht="20.399999999999999">
      <c r="A55" s="146"/>
      <c r="B55" s="142"/>
      <c r="C55" s="142" t="s">
        <v>493</v>
      </c>
      <c r="D55" s="139" t="s">
        <v>494</v>
      </c>
      <c r="E55" s="140" t="s">
        <v>24</v>
      </c>
      <c r="F55" s="141">
        <v>1580.7</v>
      </c>
      <c r="G55" s="150"/>
      <c r="H55" s="148">
        <f t="shared" si="0"/>
        <v>0</v>
      </c>
      <c r="I55" s="147"/>
    </row>
    <row r="56" spans="1:9" ht="30.6">
      <c r="A56" s="146"/>
      <c r="B56" s="142"/>
      <c r="C56" s="142" t="s">
        <v>495</v>
      </c>
      <c r="D56" s="139" t="s">
        <v>496</v>
      </c>
      <c r="E56" s="140" t="s">
        <v>24</v>
      </c>
      <c r="F56" s="141">
        <v>584.1</v>
      </c>
      <c r="G56" s="150"/>
      <c r="H56" s="148">
        <f t="shared" si="0"/>
        <v>0</v>
      </c>
      <c r="I56" s="147"/>
    </row>
    <row r="57" spans="1:9" ht="13.2">
      <c r="A57" s="146"/>
      <c r="B57" s="142" t="s">
        <v>497</v>
      </c>
      <c r="C57" s="142"/>
      <c r="D57" s="139"/>
      <c r="E57" s="140"/>
      <c r="F57" s="141"/>
      <c r="G57" s="150"/>
      <c r="H57" s="148">
        <f t="shared" si="0"/>
        <v>0</v>
      </c>
      <c r="I57" s="147"/>
    </row>
    <row r="58" spans="1:9" ht="20.399999999999999">
      <c r="A58" s="146"/>
      <c r="B58" s="142"/>
      <c r="C58" s="142" t="s">
        <v>498</v>
      </c>
      <c r="D58" s="139" t="s">
        <v>499</v>
      </c>
      <c r="E58" s="140" t="s">
        <v>31</v>
      </c>
      <c r="F58" s="141">
        <v>180.4</v>
      </c>
      <c r="G58" s="150"/>
      <c r="H58" s="148">
        <f t="shared" si="0"/>
        <v>0</v>
      </c>
      <c r="I58" s="147"/>
    </row>
    <row r="59" spans="1:9" ht="20.399999999999999">
      <c r="A59" s="146"/>
      <c r="B59" s="142"/>
      <c r="C59" s="142" t="s">
        <v>500</v>
      </c>
      <c r="D59" s="139" t="s">
        <v>501</v>
      </c>
      <c r="E59" s="140" t="s">
        <v>31</v>
      </c>
      <c r="F59" s="141">
        <v>59.4</v>
      </c>
      <c r="G59" s="150"/>
      <c r="H59" s="148">
        <f t="shared" si="0"/>
        <v>0</v>
      </c>
      <c r="I59" s="147"/>
    </row>
    <row r="60" spans="1:9" ht="20.399999999999999">
      <c r="A60" s="146"/>
      <c r="B60" s="142"/>
      <c r="C60" s="142" t="s">
        <v>502</v>
      </c>
      <c r="D60" s="139" t="s">
        <v>503</v>
      </c>
      <c r="E60" s="140" t="s">
        <v>31</v>
      </c>
      <c r="F60" s="141">
        <v>140.80000000000001</v>
      </c>
      <c r="G60" s="150"/>
      <c r="H60" s="148">
        <f t="shared" si="0"/>
        <v>0</v>
      </c>
      <c r="I60" s="147"/>
    </row>
    <row r="61" spans="1:9" ht="20.399999999999999">
      <c r="A61" s="146"/>
      <c r="B61" s="142"/>
      <c r="C61" s="142" t="s">
        <v>504</v>
      </c>
      <c r="D61" s="139" t="s">
        <v>505</v>
      </c>
      <c r="E61" s="140" t="s">
        <v>31</v>
      </c>
      <c r="F61" s="141">
        <v>203.5</v>
      </c>
      <c r="G61" s="150"/>
      <c r="H61" s="148">
        <f t="shared" si="0"/>
        <v>0</v>
      </c>
      <c r="I61" s="147"/>
    </row>
    <row r="62" spans="1:9" ht="13.2">
      <c r="A62" s="146"/>
      <c r="B62" s="142" t="s">
        <v>506</v>
      </c>
      <c r="C62" s="142"/>
      <c r="D62" s="139"/>
      <c r="E62" s="140"/>
      <c r="F62" s="141"/>
      <c r="G62" s="150"/>
      <c r="H62" s="148">
        <f t="shared" si="0"/>
        <v>0</v>
      </c>
      <c r="I62" s="147"/>
    </row>
    <row r="63" spans="1:9" ht="13.2">
      <c r="A63" s="146"/>
      <c r="B63" s="142" t="s">
        <v>507</v>
      </c>
      <c r="C63" s="142"/>
      <c r="D63" s="139"/>
      <c r="E63" s="140"/>
      <c r="F63" s="141"/>
      <c r="G63" s="150"/>
      <c r="H63" s="148">
        <f t="shared" si="0"/>
        <v>0</v>
      </c>
      <c r="I63" s="147"/>
    </row>
    <row r="64" spans="1:9" ht="30.6">
      <c r="A64" s="146"/>
      <c r="B64" s="142"/>
      <c r="C64" s="142" t="s">
        <v>102</v>
      </c>
      <c r="D64" s="139" t="s">
        <v>508</v>
      </c>
      <c r="E64" s="140" t="s">
        <v>31</v>
      </c>
      <c r="F64" s="141">
        <v>283.8</v>
      </c>
      <c r="G64" s="150"/>
      <c r="H64" s="148">
        <f t="shared" si="0"/>
        <v>0</v>
      </c>
      <c r="I64" s="147"/>
    </row>
    <row r="65" spans="1:9" ht="30.6">
      <c r="A65" s="146"/>
      <c r="B65" s="142"/>
      <c r="C65" s="142" t="s">
        <v>509</v>
      </c>
      <c r="D65" s="139" t="s">
        <v>510</v>
      </c>
      <c r="E65" s="140" t="s">
        <v>31</v>
      </c>
      <c r="F65" s="141">
        <v>44</v>
      </c>
      <c r="G65" s="150"/>
      <c r="H65" s="148">
        <f t="shared" si="0"/>
        <v>0</v>
      </c>
      <c r="I65" s="147"/>
    </row>
    <row r="66" spans="1:9" ht="13.2">
      <c r="A66" s="146"/>
      <c r="B66" s="142" t="s">
        <v>511</v>
      </c>
      <c r="C66" s="142"/>
      <c r="D66" s="139"/>
      <c r="E66" s="140"/>
      <c r="F66" s="141"/>
      <c r="G66" s="150"/>
      <c r="H66" s="148">
        <f t="shared" si="0"/>
        <v>0</v>
      </c>
      <c r="I66" s="147"/>
    </row>
    <row r="67" spans="1:9" ht="20.399999999999999">
      <c r="A67" s="146"/>
      <c r="B67" s="142"/>
      <c r="C67" s="142" t="s">
        <v>512</v>
      </c>
      <c r="D67" s="139" t="s">
        <v>513</v>
      </c>
      <c r="E67" s="140" t="s">
        <v>31</v>
      </c>
      <c r="F67" s="141">
        <v>8.25</v>
      </c>
      <c r="G67" s="150"/>
      <c r="H67" s="148">
        <f t="shared" si="0"/>
        <v>0</v>
      </c>
      <c r="I67" s="147"/>
    </row>
    <row r="68" spans="1:9" ht="20.399999999999999">
      <c r="A68" s="146"/>
      <c r="B68" s="142"/>
      <c r="C68" s="142" t="s">
        <v>514</v>
      </c>
      <c r="D68" s="139" t="s">
        <v>515</v>
      </c>
      <c r="E68" s="140" t="s">
        <v>31</v>
      </c>
      <c r="F68" s="141">
        <v>33.5</v>
      </c>
      <c r="G68" s="150"/>
      <c r="H68" s="148">
        <f t="shared" si="0"/>
        <v>0</v>
      </c>
      <c r="I68" s="147"/>
    </row>
    <row r="69" spans="1:9" ht="20.399999999999999">
      <c r="A69" s="146"/>
      <c r="B69" s="142"/>
      <c r="C69" s="142" t="s">
        <v>516</v>
      </c>
      <c r="D69" s="139" t="s">
        <v>517</v>
      </c>
      <c r="E69" s="140" t="s">
        <v>31</v>
      </c>
      <c r="F69" s="141">
        <v>95.7</v>
      </c>
      <c r="G69" s="150"/>
      <c r="H69" s="148">
        <f t="shared" si="0"/>
        <v>0</v>
      </c>
      <c r="I69" s="147"/>
    </row>
    <row r="70" spans="1:9" ht="20.399999999999999">
      <c r="A70" s="146"/>
      <c r="B70" s="142"/>
      <c r="C70" s="142" t="s">
        <v>518</v>
      </c>
      <c r="D70" s="139" t="s">
        <v>519</v>
      </c>
      <c r="E70" s="140" t="s">
        <v>31</v>
      </c>
      <c r="F70" s="141">
        <v>8.5</v>
      </c>
      <c r="G70" s="150"/>
      <c r="H70" s="148">
        <f t="shared" si="0"/>
        <v>0</v>
      </c>
      <c r="I70" s="147"/>
    </row>
    <row r="71" spans="1:9" ht="13.2">
      <c r="A71" s="146"/>
      <c r="B71" s="142" t="s">
        <v>520</v>
      </c>
      <c r="C71" s="142"/>
      <c r="D71" s="139"/>
      <c r="E71" s="140"/>
      <c r="F71" s="141"/>
      <c r="G71" s="150"/>
      <c r="H71" s="148">
        <f t="shared" si="0"/>
        <v>0</v>
      </c>
      <c r="I71" s="147"/>
    </row>
    <row r="72" spans="1:9" ht="20.399999999999999">
      <c r="A72" s="146"/>
      <c r="B72" s="142"/>
      <c r="C72" s="142" t="s">
        <v>521</v>
      </c>
      <c r="D72" s="139" t="s">
        <v>522</v>
      </c>
      <c r="E72" s="140" t="s">
        <v>20</v>
      </c>
      <c r="F72" s="141">
        <v>8</v>
      </c>
      <c r="G72" s="150"/>
      <c r="H72" s="148">
        <f t="shared" ref="H72:H121" si="1">F72*G72</f>
        <v>0</v>
      </c>
      <c r="I72" s="147"/>
    </row>
    <row r="73" spans="1:9" ht="20.399999999999999">
      <c r="A73" s="146"/>
      <c r="B73" s="142"/>
      <c r="C73" s="142" t="s">
        <v>523</v>
      </c>
      <c r="D73" s="139" t="s">
        <v>524</v>
      </c>
      <c r="E73" s="140" t="s">
        <v>20</v>
      </c>
      <c r="F73" s="141">
        <v>2</v>
      </c>
      <c r="G73" s="150"/>
      <c r="H73" s="148">
        <f t="shared" si="1"/>
        <v>0</v>
      </c>
      <c r="I73" s="147"/>
    </row>
    <row r="74" spans="1:9" ht="20.399999999999999">
      <c r="A74" s="146"/>
      <c r="B74" s="142"/>
      <c r="C74" s="142" t="s">
        <v>525</v>
      </c>
      <c r="D74" s="139" t="s">
        <v>526</v>
      </c>
      <c r="E74" s="140" t="s">
        <v>20</v>
      </c>
      <c r="F74" s="141">
        <v>3</v>
      </c>
      <c r="G74" s="150"/>
      <c r="H74" s="148">
        <f t="shared" si="1"/>
        <v>0</v>
      </c>
      <c r="I74" s="147"/>
    </row>
    <row r="75" spans="1:9" ht="20.399999999999999">
      <c r="A75" s="146"/>
      <c r="B75" s="142"/>
      <c r="C75" s="142" t="s">
        <v>527</v>
      </c>
      <c r="D75" s="139" t="s">
        <v>528</v>
      </c>
      <c r="E75" s="140" t="s">
        <v>20</v>
      </c>
      <c r="F75" s="141">
        <v>2</v>
      </c>
      <c r="G75" s="150"/>
      <c r="H75" s="148">
        <f t="shared" si="1"/>
        <v>0</v>
      </c>
      <c r="I75" s="147"/>
    </row>
    <row r="76" spans="1:9" ht="30.6">
      <c r="A76" s="146"/>
      <c r="B76" s="142"/>
      <c r="C76" s="142" t="s">
        <v>529</v>
      </c>
      <c r="D76" s="139" t="s">
        <v>530</v>
      </c>
      <c r="E76" s="140" t="s">
        <v>20</v>
      </c>
      <c r="F76" s="141">
        <v>5</v>
      </c>
      <c r="G76" s="150"/>
      <c r="H76" s="148">
        <f t="shared" si="1"/>
        <v>0</v>
      </c>
      <c r="I76" s="147"/>
    </row>
    <row r="77" spans="1:9" ht="13.2">
      <c r="A77" s="146"/>
      <c r="B77" s="142" t="s">
        <v>531</v>
      </c>
      <c r="C77" s="142"/>
      <c r="D77" s="139"/>
      <c r="E77" s="140"/>
      <c r="F77" s="141"/>
      <c r="G77" s="150"/>
      <c r="H77" s="148">
        <f t="shared" si="1"/>
        <v>0</v>
      </c>
      <c r="I77" s="147"/>
    </row>
    <row r="78" spans="1:9" ht="30.6">
      <c r="A78" s="146"/>
      <c r="B78" s="142"/>
      <c r="C78" s="142" t="s">
        <v>532</v>
      </c>
      <c r="D78" s="139" t="s">
        <v>533</v>
      </c>
      <c r="E78" s="140" t="s">
        <v>104</v>
      </c>
      <c r="F78" s="141">
        <v>1</v>
      </c>
      <c r="G78" s="150"/>
      <c r="H78" s="148">
        <f t="shared" si="1"/>
        <v>0</v>
      </c>
      <c r="I78" s="147"/>
    </row>
    <row r="79" spans="1:9" ht="20.399999999999999">
      <c r="A79" s="146"/>
      <c r="B79" s="142"/>
      <c r="C79" s="142" t="s">
        <v>534</v>
      </c>
      <c r="D79" s="139" t="s">
        <v>535</v>
      </c>
      <c r="E79" s="140" t="s">
        <v>104</v>
      </c>
      <c r="F79" s="141">
        <v>1</v>
      </c>
      <c r="G79" s="150"/>
      <c r="H79" s="148">
        <f t="shared" si="1"/>
        <v>0</v>
      </c>
      <c r="I79" s="147"/>
    </row>
    <row r="80" spans="1:9" ht="30.6">
      <c r="A80" s="146"/>
      <c r="B80" s="142"/>
      <c r="C80" s="142" t="s">
        <v>536</v>
      </c>
      <c r="D80" s="139" t="s">
        <v>537</v>
      </c>
      <c r="E80" s="140" t="s">
        <v>104</v>
      </c>
      <c r="F80" s="141">
        <v>1</v>
      </c>
      <c r="G80" s="150"/>
      <c r="H80" s="148">
        <f t="shared" si="1"/>
        <v>0</v>
      </c>
      <c r="I80" s="147"/>
    </row>
    <row r="81" spans="1:9" ht="40.799999999999997">
      <c r="A81" s="146"/>
      <c r="B81" s="142"/>
      <c r="C81" s="142" t="s">
        <v>538</v>
      </c>
      <c r="D81" s="139" t="s">
        <v>539</v>
      </c>
      <c r="E81" s="140" t="s">
        <v>104</v>
      </c>
      <c r="F81" s="141">
        <v>1</v>
      </c>
      <c r="G81" s="150"/>
      <c r="H81" s="148">
        <f t="shared" si="1"/>
        <v>0</v>
      </c>
      <c r="I81" s="147"/>
    </row>
    <row r="82" spans="1:9" ht="13.2">
      <c r="A82" s="146"/>
      <c r="B82" s="142" t="s">
        <v>540</v>
      </c>
      <c r="C82" s="142"/>
      <c r="D82" s="139"/>
      <c r="E82" s="140"/>
      <c r="F82" s="141"/>
      <c r="G82" s="150"/>
      <c r="H82" s="148">
        <f t="shared" si="1"/>
        <v>0</v>
      </c>
      <c r="I82" s="147"/>
    </row>
    <row r="83" spans="1:9" ht="13.2">
      <c r="A83" s="146"/>
      <c r="B83" s="142" t="s">
        <v>103</v>
      </c>
      <c r="C83" s="142"/>
      <c r="D83" s="139"/>
      <c r="E83" s="140"/>
      <c r="F83" s="141"/>
      <c r="G83" s="150"/>
      <c r="H83" s="148">
        <f t="shared" si="1"/>
        <v>0</v>
      </c>
      <c r="I83" s="147"/>
    </row>
    <row r="84" spans="1:9" ht="20.399999999999999">
      <c r="A84" s="146"/>
      <c r="B84" s="142"/>
      <c r="C84" s="142" t="s">
        <v>541</v>
      </c>
      <c r="D84" s="139" t="s">
        <v>542</v>
      </c>
      <c r="E84" s="140" t="s">
        <v>20</v>
      </c>
      <c r="F84" s="141">
        <v>15</v>
      </c>
      <c r="G84" s="150"/>
      <c r="H84" s="148">
        <f t="shared" si="1"/>
        <v>0</v>
      </c>
      <c r="I84" s="147"/>
    </row>
    <row r="85" spans="1:9" ht="20.399999999999999">
      <c r="A85" s="146"/>
      <c r="B85" s="142"/>
      <c r="C85" s="142" t="s">
        <v>543</v>
      </c>
      <c r="D85" s="139" t="s">
        <v>544</v>
      </c>
      <c r="E85" s="140" t="s">
        <v>20</v>
      </c>
      <c r="F85" s="141">
        <v>3</v>
      </c>
      <c r="G85" s="150"/>
      <c r="H85" s="148">
        <f t="shared" si="1"/>
        <v>0</v>
      </c>
      <c r="I85" s="147"/>
    </row>
    <row r="86" spans="1:9" ht="20.399999999999999">
      <c r="A86" s="146"/>
      <c r="B86" s="142"/>
      <c r="C86" s="142" t="s">
        <v>545</v>
      </c>
      <c r="D86" s="139" t="s">
        <v>546</v>
      </c>
      <c r="E86" s="140" t="s">
        <v>20</v>
      </c>
      <c r="F86" s="141">
        <v>4</v>
      </c>
      <c r="G86" s="150"/>
      <c r="H86" s="148">
        <f t="shared" si="1"/>
        <v>0</v>
      </c>
      <c r="I86" s="147"/>
    </row>
    <row r="87" spans="1:9" ht="20.399999999999999">
      <c r="A87" s="146"/>
      <c r="B87" s="142"/>
      <c r="C87" s="142" t="s">
        <v>547</v>
      </c>
      <c r="D87" s="139" t="s">
        <v>548</v>
      </c>
      <c r="E87" s="140" t="s">
        <v>20</v>
      </c>
      <c r="F87" s="141">
        <v>4</v>
      </c>
      <c r="G87" s="150"/>
      <c r="H87" s="148">
        <f t="shared" si="1"/>
        <v>0</v>
      </c>
      <c r="I87" s="147"/>
    </row>
    <row r="88" spans="1:9" ht="20.399999999999999">
      <c r="A88" s="146"/>
      <c r="B88" s="142"/>
      <c r="C88" s="142" t="s">
        <v>549</v>
      </c>
      <c r="D88" s="139" t="s">
        <v>550</v>
      </c>
      <c r="E88" s="140" t="s">
        <v>20</v>
      </c>
      <c r="F88" s="141">
        <v>2</v>
      </c>
      <c r="G88" s="150"/>
      <c r="H88" s="148">
        <f t="shared" si="1"/>
        <v>0</v>
      </c>
      <c r="I88" s="147"/>
    </row>
    <row r="89" spans="1:9" ht="30.6">
      <c r="A89" s="146"/>
      <c r="B89" s="142"/>
      <c r="C89" s="142" t="s">
        <v>551</v>
      </c>
      <c r="D89" s="139" t="s">
        <v>552</v>
      </c>
      <c r="E89" s="140" t="s">
        <v>20</v>
      </c>
      <c r="F89" s="141">
        <v>1</v>
      </c>
      <c r="G89" s="150"/>
      <c r="H89" s="148">
        <f t="shared" si="1"/>
        <v>0</v>
      </c>
      <c r="I89" s="147"/>
    </row>
    <row r="90" spans="1:9" ht="20.399999999999999">
      <c r="A90" s="146"/>
      <c r="B90" s="142"/>
      <c r="C90" s="142" t="s">
        <v>553</v>
      </c>
      <c r="D90" s="139" t="s">
        <v>554</v>
      </c>
      <c r="E90" s="140" t="s">
        <v>104</v>
      </c>
      <c r="F90" s="141">
        <v>1</v>
      </c>
      <c r="G90" s="150"/>
      <c r="H90" s="148">
        <f t="shared" si="1"/>
        <v>0</v>
      </c>
      <c r="I90" s="147"/>
    </row>
    <row r="91" spans="1:9" ht="20.399999999999999">
      <c r="A91" s="146"/>
      <c r="B91" s="142"/>
      <c r="C91" s="142" t="s">
        <v>555</v>
      </c>
      <c r="D91" s="139" t="s">
        <v>556</v>
      </c>
      <c r="E91" s="140" t="s">
        <v>104</v>
      </c>
      <c r="F91" s="141">
        <v>1</v>
      </c>
      <c r="G91" s="150"/>
      <c r="H91" s="148">
        <f t="shared" si="1"/>
        <v>0</v>
      </c>
      <c r="I91" s="147"/>
    </row>
    <row r="92" spans="1:9" ht="20.399999999999999">
      <c r="A92" s="146"/>
      <c r="B92" s="142"/>
      <c r="C92" s="142" t="s">
        <v>557</v>
      </c>
      <c r="D92" s="139" t="s">
        <v>558</v>
      </c>
      <c r="E92" s="140" t="s">
        <v>20</v>
      </c>
      <c r="F92" s="141">
        <v>3</v>
      </c>
      <c r="G92" s="150"/>
      <c r="H92" s="148">
        <f t="shared" si="1"/>
        <v>0</v>
      </c>
      <c r="I92" s="147"/>
    </row>
    <row r="93" spans="1:9" ht="30.6">
      <c r="A93" s="146"/>
      <c r="B93" s="142"/>
      <c r="C93" s="142" t="s">
        <v>559</v>
      </c>
      <c r="D93" s="139" t="s">
        <v>560</v>
      </c>
      <c r="E93" s="140" t="s">
        <v>20</v>
      </c>
      <c r="F93" s="141">
        <v>4</v>
      </c>
      <c r="G93" s="150"/>
      <c r="H93" s="148">
        <f t="shared" si="1"/>
        <v>0</v>
      </c>
      <c r="I93" s="147"/>
    </row>
    <row r="94" spans="1:9" ht="30.6">
      <c r="A94" s="146"/>
      <c r="B94" s="142"/>
      <c r="C94" s="142" t="s">
        <v>561</v>
      </c>
      <c r="D94" s="139" t="s">
        <v>562</v>
      </c>
      <c r="E94" s="140" t="s">
        <v>20</v>
      </c>
      <c r="F94" s="141">
        <v>8</v>
      </c>
      <c r="G94" s="150"/>
      <c r="H94" s="148">
        <f t="shared" si="1"/>
        <v>0</v>
      </c>
      <c r="I94" s="147"/>
    </row>
    <row r="95" spans="1:9" ht="30.6">
      <c r="A95" s="146"/>
      <c r="B95" s="142"/>
      <c r="C95" s="142" t="s">
        <v>563</v>
      </c>
      <c r="D95" s="139" t="s">
        <v>564</v>
      </c>
      <c r="E95" s="140" t="s">
        <v>20</v>
      </c>
      <c r="F95" s="141">
        <v>2</v>
      </c>
      <c r="G95" s="150"/>
      <c r="H95" s="148">
        <f t="shared" si="1"/>
        <v>0</v>
      </c>
      <c r="I95" s="147"/>
    </row>
    <row r="96" spans="1:9" ht="20.399999999999999">
      <c r="A96" s="146"/>
      <c r="B96" s="142"/>
      <c r="C96" s="142" t="s">
        <v>565</v>
      </c>
      <c r="D96" s="139" t="s">
        <v>566</v>
      </c>
      <c r="E96" s="140" t="s">
        <v>20</v>
      </c>
      <c r="F96" s="141">
        <v>1</v>
      </c>
      <c r="G96" s="150"/>
      <c r="H96" s="148">
        <f t="shared" si="1"/>
        <v>0</v>
      </c>
      <c r="I96" s="147"/>
    </row>
    <row r="97" spans="1:9" ht="20.399999999999999">
      <c r="A97" s="146"/>
      <c r="B97" s="142"/>
      <c r="C97" s="142" t="s">
        <v>567</v>
      </c>
      <c r="D97" s="139" t="s">
        <v>568</v>
      </c>
      <c r="E97" s="140" t="s">
        <v>20</v>
      </c>
      <c r="F97" s="141">
        <v>1</v>
      </c>
      <c r="G97" s="150"/>
      <c r="H97" s="148">
        <f t="shared" si="1"/>
        <v>0</v>
      </c>
      <c r="I97" s="147"/>
    </row>
    <row r="98" spans="1:9" ht="13.2">
      <c r="A98" s="146"/>
      <c r="B98" s="142"/>
      <c r="C98" s="142" t="s">
        <v>569</v>
      </c>
      <c r="D98" s="139" t="s">
        <v>570</v>
      </c>
      <c r="E98" s="140" t="s">
        <v>20</v>
      </c>
      <c r="F98" s="141">
        <v>3</v>
      </c>
      <c r="G98" s="150"/>
      <c r="H98" s="148">
        <f t="shared" si="1"/>
        <v>0</v>
      </c>
      <c r="I98" s="147"/>
    </row>
    <row r="99" spans="1:9" ht="20.399999999999999">
      <c r="A99" s="146"/>
      <c r="B99" s="142"/>
      <c r="C99" s="142" t="s">
        <v>571</v>
      </c>
      <c r="D99" s="139" t="s">
        <v>572</v>
      </c>
      <c r="E99" s="140" t="s">
        <v>20</v>
      </c>
      <c r="F99" s="141">
        <v>2</v>
      </c>
      <c r="G99" s="150"/>
      <c r="H99" s="148">
        <f t="shared" si="1"/>
        <v>0</v>
      </c>
      <c r="I99" s="147"/>
    </row>
    <row r="100" spans="1:9" ht="13.2">
      <c r="A100" s="146"/>
      <c r="B100" s="142" t="s">
        <v>573</v>
      </c>
      <c r="C100" s="142"/>
      <c r="D100" s="139"/>
      <c r="E100" s="140"/>
      <c r="F100" s="141"/>
      <c r="G100" s="150"/>
      <c r="H100" s="148">
        <f t="shared" si="1"/>
        <v>0</v>
      </c>
      <c r="I100" s="147"/>
    </row>
    <row r="101" spans="1:9" ht="51">
      <c r="A101" s="146"/>
      <c r="B101" s="142"/>
      <c r="C101" s="142" t="s">
        <v>574</v>
      </c>
      <c r="D101" s="139" t="s">
        <v>575</v>
      </c>
      <c r="E101" s="140" t="s">
        <v>31</v>
      </c>
      <c r="F101" s="141">
        <v>76</v>
      </c>
      <c r="G101" s="150"/>
      <c r="H101" s="148">
        <f t="shared" si="1"/>
        <v>0</v>
      </c>
      <c r="I101" s="147"/>
    </row>
    <row r="102" spans="1:9" ht="40.799999999999997">
      <c r="A102" s="146"/>
      <c r="B102" s="142"/>
      <c r="C102" s="142" t="s">
        <v>576</v>
      </c>
      <c r="D102" s="139" t="s">
        <v>577</v>
      </c>
      <c r="E102" s="140" t="s">
        <v>31</v>
      </c>
      <c r="F102" s="141">
        <v>1486</v>
      </c>
      <c r="G102" s="150"/>
      <c r="H102" s="148">
        <f t="shared" si="1"/>
        <v>0</v>
      </c>
      <c r="I102" s="147"/>
    </row>
    <row r="103" spans="1:9" ht="20.399999999999999">
      <c r="A103" s="146"/>
      <c r="B103" s="142"/>
      <c r="C103" s="142" t="s">
        <v>578</v>
      </c>
      <c r="D103" s="139" t="s">
        <v>579</v>
      </c>
      <c r="E103" s="140" t="s">
        <v>31</v>
      </c>
      <c r="F103" s="141">
        <v>196</v>
      </c>
      <c r="G103" s="150"/>
      <c r="H103" s="148">
        <f t="shared" si="1"/>
        <v>0</v>
      </c>
      <c r="I103" s="147"/>
    </row>
    <row r="104" spans="1:9" ht="40.799999999999997">
      <c r="A104" s="146"/>
      <c r="B104" s="142"/>
      <c r="C104" s="142" t="s">
        <v>580</v>
      </c>
      <c r="D104" s="139" t="s">
        <v>581</v>
      </c>
      <c r="E104" s="140" t="s">
        <v>31</v>
      </c>
      <c r="F104" s="141">
        <v>11</v>
      </c>
      <c r="G104" s="150"/>
      <c r="H104" s="148">
        <f t="shared" si="1"/>
        <v>0</v>
      </c>
      <c r="I104" s="147"/>
    </row>
    <row r="105" spans="1:9" ht="40.799999999999997">
      <c r="A105" s="146"/>
      <c r="B105" s="142"/>
      <c r="C105" s="142" t="s">
        <v>582</v>
      </c>
      <c r="D105" s="139" t="s">
        <v>583</v>
      </c>
      <c r="E105" s="140" t="s">
        <v>24</v>
      </c>
      <c r="F105" s="141">
        <v>1.6</v>
      </c>
      <c r="G105" s="150"/>
      <c r="H105" s="148">
        <f t="shared" si="1"/>
        <v>0</v>
      </c>
      <c r="I105" s="147"/>
    </row>
    <row r="106" spans="1:9" ht="40.799999999999997">
      <c r="A106" s="146"/>
      <c r="B106" s="142"/>
      <c r="C106" s="142" t="s">
        <v>584</v>
      </c>
      <c r="D106" s="139" t="s">
        <v>585</v>
      </c>
      <c r="E106" s="140" t="s">
        <v>24</v>
      </c>
      <c r="F106" s="141">
        <v>7</v>
      </c>
      <c r="G106" s="150"/>
      <c r="H106" s="148">
        <f t="shared" si="1"/>
        <v>0</v>
      </c>
      <c r="I106" s="147"/>
    </row>
    <row r="107" spans="1:9" ht="20.399999999999999">
      <c r="A107" s="146"/>
      <c r="B107" s="142"/>
      <c r="C107" s="142" t="s">
        <v>586</v>
      </c>
      <c r="D107" s="139" t="s">
        <v>587</v>
      </c>
      <c r="E107" s="140" t="s">
        <v>24</v>
      </c>
      <c r="F107" s="141">
        <v>11</v>
      </c>
      <c r="G107" s="150"/>
      <c r="H107" s="148">
        <f t="shared" si="1"/>
        <v>0</v>
      </c>
      <c r="I107" s="147"/>
    </row>
    <row r="108" spans="1:9" ht="13.2">
      <c r="A108" s="146"/>
      <c r="B108" s="142" t="s">
        <v>588</v>
      </c>
      <c r="C108" s="142"/>
      <c r="D108" s="139"/>
      <c r="E108" s="140"/>
      <c r="F108" s="141"/>
      <c r="G108" s="150"/>
      <c r="H108" s="148">
        <f t="shared" si="1"/>
        <v>0</v>
      </c>
      <c r="I108" s="147"/>
    </row>
    <row r="109" spans="1:9" ht="13.2">
      <c r="A109" s="146"/>
      <c r="B109" s="142"/>
      <c r="C109" s="142" t="s">
        <v>589</v>
      </c>
      <c r="D109" s="139" t="s">
        <v>590</v>
      </c>
      <c r="E109" s="140" t="s">
        <v>20</v>
      </c>
      <c r="F109" s="141">
        <v>1</v>
      </c>
      <c r="G109" s="150"/>
      <c r="H109" s="148">
        <f t="shared" si="1"/>
        <v>0</v>
      </c>
      <c r="I109" s="147"/>
    </row>
    <row r="110" spans="1:9" ht="13.2">
      <c r="A110" s="146"/>
      <c r="B110" s="142"/>
      <c r="C110" s="142" t="s">
        <v>591</v>
      </c>
      <c r="D110" s="139" t="s">
        <v>592</v>
      </c>
      <c r="E110" s="140" t="s">
        <v>20</v>
      </c>
      <c r="F110" s="141">
        <v>3</v>
      </c>
      <c r="G110" s="150"/>
      <c r="H110" s="148">
        <f t="shared" si="1"/>
        <v>0</v>
      </c>
      <c r="I110" s="147"/>
    </row>
    <row r="111" spans="1:9" ht="13.2">
      <c r="A111" s="146"/>
      <c r="B111" s="142"/>
      <c r="C111" s="142" t="s">
        <v>593</v>
      </c>
      <c r="D111" s="139" t="s">
        <v>594</v>
      </c>
      <c r="E111" s="140" t="s">
        <v>20</v>
      </c>
      <c r="F111" s="141">
        <v>3</v>
      </c>
      <c r="G111" s="150"/>
      <c r="H111" s="148">
        <f t="shared" si="1"/>
        <v>0</v>
      </c>
      <c r="I111" s="147"/>
    </row>
    <row r="112" spans="1:9" ht="20.399999999999999">
      <c r="A112" s="146"/>
      <c r="B112" s="142"/>
      <c r="C112" s="142" t="s">
        <v>595</v>
      </c>
      <c r="D112" s="139" t="s">
        <v>596</v>
      </c>
      <c r="E112" s="140" t="s">
        <v>31</v>
      </c>
      <c r="F112" s="141">
        <v>66</v>
      </c>
      <c r="G112" s="150"/>
      <c r="H112" s="148">
        <f t="shared" si="1"/>
        <v>0</v>
      </c>
      <c r="I112" s="147"/>
    </row>
    <row r="113" spans="1:9" ht="30.6">
      <c r="A113" s="146"/>
      <c r="B113" s="142"/>
      <c r="C113" s="142" t="s">
        <v>81</v>
      </c>
      <c r="D113" s="139" t="s">
        <v>597</v>
      </c>
      <c r="E113" s="140" t="s">
        <v>31</v>
      </c>
      <c r="F113" s="141">
        <v>89</v>
      </c>
      <c r="G113" s="150"/>
      <c r="H113" s="148">
        <f t="shared" si="1"/>
        <v>0</v>
      </c>
      <c r="I113" s="147"/>
    </row>
    <row r="114" spans="1:9" ht="20.399999999999999">
      <c r="A114" s="146"/>
      <c r="B114" s="142"/>
      <c r="C114" s="142" t="s">
        <v>598</v>
      </c>
      <c r="D114" s="139" t="s">
        <v>599</v>
      </c>
      <c r="E114" s="140" t="s">
        <v>31</v>
      </c>
      <c r="F114" s="141">
        <v>19</v>
      </c>
      <c r="G114" s="150"/>
      <c r="H114" s="148">
        <f t="shared" si="1"/>
        <v>0</v>
      </c>
      <c r="I114" s="147"/>
    </row>
    <row r="115" spans="1:9" ht="13.2">
      <c r="A115" s="146"/>
      <c r="B115" s="142" t="s">
        <v>600</v>
      </c>
      <c r="C115" s="142"/>
      <c r="D115" s="139"/>
      <c r="E115" s="140"/>
      <c r="F115" s="141"/>
      <c r="G115" s="150"/>
      <c r="H115" s="148">
        <f t="shared" si="1"/>
        <v>0</v>
      </c>
      <c r="I115" s="147"/>
    </row>
    <row r="116" spans="1:9" ht="13.2">
      <c r="A116" s="146"/>
      <c r="B116" s="142" t="s">
        <v>601</v>
      </c>
      <c r="C116" s="142"/>
      <c r="D116" s="139"/>
      <c r="E116" s="140"/>
      <c r="F116" s="141"/>
      <c r="G116" s="150"/>
      <c r="H116" s="148">
        <f t="shared" si="1"/>
        <v>0</v>
      </c>
      <c r="I116" s="147"/>
    </row>
    <row r="117" spans="1:9" ht="51">
      <c r="A117" s="146"/>
      <c r="B117" s="142"/>
      <c r="C117" s="142" t="s">
        <v>86</v>
      </c>
      <c r="D117" s="139" t="s">
        <v>602</v>
      </c>
      <c r="E117" s="140" t="s">
        <v>88</v>
      </c>
      <c r="F117" s="141">
        <v>33</v>
      </c>
      <c r="G117" s="150"/>
      <c r="H117" s="148">
        <f t="shared" si="1"/>
        <v>0</v>
      </c>
      <c r="I117" s="147"/>
    </row>
    <row r="118" spans="1:9" ht="13.2">
      <c r="A118" s="146"/>
      <c r="B118" s="142"/>
      <c r="C118" s="142" t="s">
        <v>603</v>
      </c>
      <c r="D118" s="139" t="s">
        <v>604</v>
      </c>
      <c r="E118" s="140" t="s">
        <v>88</v>
      </c>
      <c r="F118" s="141">
        <v>11</v>
      </c>
      <c r="G118" s="150"/>
      <c r="H118" s="148">
        <f t="shared" si="1"/>
        <v>0</v>
      </c>
      <c r="I118" s="147"/>
    </row>
    <row r="119" spans="1:9" ht="13.2">
      <c r="A119" s="146"/>
      <c r="B119" s="142"/>
      <c r="C119" s="142" t="s">
        <v>89</v>
      </c>
      <c r="D119" s="139" t="s">
        <v>90</v>
      </c>
      <c r="E119" s="140" t="s">
        <v>20</v>
      </c>
      <c r="F119" s="141">
        <v>1</v>
      </c>
      <c r="G119" s="150"/>
      <c r="H119" s="148">
        <f t="shared" si="1"/>
        <v>0</v>
      </c>
      <c r="I119" s="147"/>
    </row>
    <row r="120" spans="1:9" ht="20.399999999999999">
      <c r="A120" s="146"/>
      <c r="B120" s="142"/>
      <c r="C120" s="142" t="s">
        <v>91</v>
      </c>
      <c r="D120" s="139" t="s">
        <v>92</v>
      </c>
      <c r="E120" s="140" t="s">
        <v>20</v>
      </c>
      <c r="F120" s="141">
        <v>1</v>
      </c>
      <c r="G120" s="150"/>
      <c r="H120" s="148">
        <f t="shared" si="1"/>
        <v>0</v>
      </c>
      <c r="I120" s="147"/>
    </row>
    <row r="121" spans="1:9" ht="13.2">
      <c r="A121" s="146"/>
      <c r="B121" s="142" t="s">
        <v>605</v>
      </c>
      <c r="C121" s="142"/>
      <c r="D121" s="139"/>
      <c r="E121" s="140"/>
      <c r="F121" s="141"/>
      <c r="G121" s="150"/>
      <c r="H121" s="148">
        <f t="shared" si="1"/>
        <v>0</v>
      </c>
      <c r="I121" s="147"/>
    </row>
    <row r="122" spans="1:9" ht="13.2">
      <c r="A122" s="146"/>
      <c r="B122" s="142"/>
      <c r="C122" s="139" t="s">
        <v>933</v>
      </c>
      <c r="D122" s="139" t="s">
        <v>934</v>
      </c>
      <c r="E122" s="140" t="s">
        <v>20</v>
      </c>
      <c r="F122" s="141">
        <v>1</v>
      </c>
      <c r="G122" s="150"/>
      <c r="H122" s="148">
        <f t="shared" ref="H122:H123" si="2">F122*G122</f>
        <v>0</v>
      </c>
      <c r="I122" s="147"/>
    </row>
    <row r="123" spans="1:9" ht="13.2">
      <c r="A123" s="146"/>
      <c r="B123" s="142"/>
      <c r="C123" s="139" t="s">
        <v>933</v>
      </c>
      <c r="D123" s="139" t="s">
        <v>935</v>
      </c>
      <c r="E123" s="140" t="s">
        <v>20</v>
      </c>
      <c r="F123" s="141">
        <v>1</v>
      </c>
      <c r="G123" s="150"/>
      <c r="H123" s="148">
        <f t="shared" si="2"/>
        <v>0</v>
      </c>
      <c r="I123" s="147"/>
    </row>
    <row r="124" spans="1:9" ht="13.2">
      <c r="A124" s="146"/>
      <c r="B124" s="142"/>
      <c r="C124" s="139"/>
      <c r="D124" s="139"/>
      <c r="E124" s="140"/>
      <c r="F124" s="141"/>
      <c r="G124" s="150"/>
      <c r="H124" s="148"/>
      <c r="I124" s="147"/>
    </row>
    <row r="125" spans="1:9">
      <c r="A125" s="146"/>
      <c r="B125" s="142"/>
      <c r="C125" s="142"/>
      <c r="D125" s="158" t="s">
        <v>95</v>
      </c>
      <c r="F125" s="141"/>
      <c r="G125" s="150"/>
      <c r="H125" s="159">
        <f>SUM(H11:H124)</f>
        <v>0</v>
      </c>
      <c r="I125" s="147"/>
    </row>
    <row r="126" spans="1:9">
      <c r="A126" s="146"/>
      <c r="B126" s="142"/>
      <c r="C126" s="142"/>
      <c r="D126" s="158" t="s">
        <v>96</v>
      </c>
      <c r="F126" s="141"/>
      <c r="G126" s="150"/>
      <c r="H126" s="159">
        <f>0.22*H125</f>
        <v>0</v>
      </c>
      <c r="I126" s="147"/>
    </row>
    <row r="127" spans="1:9">
      <c r="A127" s="146"/>
      <c r="B127" s="142"/>
      <c r="C127" s="142"/>
      <c r="D127" s="158" t="s">
        <v>97</v>
      </c>
      <c r="F127" s="141"/>
      <c r="G127" s="150"/>
      <c r="H127" s="159">
        <f>H125+H126</f>
        <v>0</v>
      </c>
      <c r="I127" s="147"/>
    </row>
    <row r="128" spans="1:9" ht="13.2">
      <c r="A128" s="146"/>
      <c r="B128" s="142"/>
      <c r="C128" s="142"/>
      <c r="D128" s="139"/>
      <c r="E128" s="140"/>
      <c r="F128" s="141"/>
      <c r="G128" s="150"/>
      <c r="H128" s="148"/>
      <c r="I128" s="147"/>
    </row>
    <row r="129" spans="1:9" ht="13.2">
      <c r="A129" s="146"/>
      <c r="B129" s="142"/>
      <c r="C129" s="142"/>
      <c r="D129" s="139"/>
      <c r="E129" s="140"/>
      <c r="F129" s="141"/>
      <c r="G129" s="150"/>
      <c r="H129" s="148"/>
      <c r="I129" s="147"/>
    </row>
    <row r="130" spans="1:9" ht="13.2">
      <c r="A130" s="146"/>
      <c r="B130" s="142"/>
      <c r="C130" s="142"/>
      <c r="D130" s="139"/>
      <c r="E130" s="140"/>
      <c r="F130" s="141"/>
      <c r="G130" s="150"/>
      <c r="H130" s="148"/>
      <c r="I130" s="147"/>
    </row>
    <row r="131" spans="1:9" ht="13.2">
      <c r="A131" s="146"/>
      <c r="B131" s="142"/>
      <c r="C131" s="142"/>
      <c r="D131" s="139"/>
      <c r="E131" s="140"/>
      <c r="F131" s="141"/>
      <c r="G131" s="150"/>
      <c r="H131" s="148"/>
      <c r="I131" s="147"/>
    </row>
    <row r="132" spans="1:9" ht="13.2">
      <c r="A132" s="146"/>
      <c r="B132" s="142"/>
      <c r="C132" s="142"/>
      <c r="D132" s="139"/>
      <c r="E132" s="140"/>
      <c r="F132" s="141"/>
      <c r="G132" s="150"/>
      <c r="H132" s="148"/>
      <c r="I132" s="147"/>
    </row>
    <row r="133" spans="1:9" ht="13.2">
      <c r="A133" s="146"/>
      <c r="B133" s="142"/>
      <c r="C133" s="142"/>
      <c r="D133" s="139"/>
      <c r="E133" s="140"/>
      <c r="F133" s="141"/>
      <c r="G133" s="150"/>
      <c r="H133" s="148"/>
      <c r="I133" s="147"/>
    </row>
    <row r="134" spans="1:9" ht="13.2">
      <c r="A134" s="146"/>
      <c r="B134" s="142"/>
      <c r="C134" s="142"/>
      <c r="D134" s="139"/>
      <c r="E134" s="140"/>
      <c r="F134" s="141"/>
      <c r="G134" s="150"/>
      <c r="H134" s="148"/>
      <c r="I134" s="147"/>
    </row>
    <row r="135" spans="1:9" ht="13.2">
      <c r="A135" s="146"/>
      <c r="B135" s="142"/>
      <c r="C135" s="142"/>
      <c r="D135" s="139"/>
      <c r="E135" s="140"/>
      <c r="F135" s="141"/>
      <c r="G135" s="150"/>
      <c r="H135" s="148"/>
      <c r="I135" s="147"/>
    </row>
    <row r="136" spans="1:9" ht="13.2">
      <c r="A136" s="146"/>
      <c r="B136" s="142"/>
      <c r="C136" s="142"/>
      <c r="D136" s="139"/>
      <c r="E136" s="140"/>
      <c r="F136" s="141"/>
      <c r="G136" s="150"/>
      <c r="H136" s="148"/>
      <c r="I136" s="147"/>
    </row>
    <row r="137" spans="1:9" ht="13.2">
      <c r="A137" s="146"/>
      <c r="B137" s="142"/>
      <c r="C137" s="142"/>
      <c r="D137" s="139"/>
      <c r="E137" s="140"/>
      <c r="F137" s="141"/>
      <c r="G137" s="150"/>
      <c r="H137" s="148"/>
      <c r="I137" s="147"/>
    </row>
    <row r="138" spans="1:9" ht="13.2">
      <c r="A138" s="146"/>
      <c r="B138" s="142"/>
      <c r="C138" s="142"/>
      <c r="D138" s="139"/>
      <c r="E138" s="140"/>
      <c r="F138" s="141"/>
      <c r="G138" s="150"/>
      <c r="H138" s="148"/>
      <c r="I138" s="147"/>
    </row>
    <row r="139" spans="1:9" ht="13.2">
      <c r="A139" s="146"/>
      <c r="B139" s="142"/>
      <c r="C139" s="142"/>
      <c r="D139" s="139"/>
      <c r="E139" s="140"/>
      <c r="F139" s="141"/>
      <c r="G139" s="150"/>
      <c r="H139" s="148"/>
      <c r="I139" s="147"/>
    </row>
    <row r="140" spans="1:9" ht="13.2">
      <c r="A140" s="146"/>
      <c r="B140" s="142"/>
      <c r="C140" s="142"/>
      <c r="D140" s="139"/>
      <c r="E140" s="140"/>
      <c r="F140" s="141"/>
      <c r="G140" s="150"/>
      <c r="H140" s="148"/>
      <c r="I140" s="147"/>
    </row>
    <row r="141" spans="1:9" ht="13.2">
      <c r="A141" s="146"/>
      <c r="B141" s="142"/>
      <c r="C141" s="142"/>
      <c r="D141" s="139"/>
      <c r="E141" s="140"/>
      <c r="F141" s="141"/>
      <c r="G141" s="150"/>
      <c r="H141" s="148"/>
      <c r="I141" s="147"/>
    </row>
    <row r="142" spans="1:9" ht="13.2">
      <c r="A142" s="146"/>
      <c r="B142" s="142"/>
      <c r="C142" s="142"/>
      <c r="D142" s="139"/>
      <c r="E142" s="140"/>
      <c r="F142" s="141"/>
      <c r="G142" s="150"/>
      <c r="H142" s="148"/>
      <c r="I142" s="147"/>
    </row>
    <row r="143" spans="1:9" ht="13.2">
      <c r="A143" s="146"/>
      <c r="B143" s="142"/>
      <c r="C143" s="142"/>
      <c r="D143" s="139"/>
      <c r="E143" s="140"/>
      <c r="F143" s="141"/>
      <c r="G143" s="150"/>
      <c r="H143" s="148"/>
      <c r="I143" s="147"/>
    </row>
    <row r="144" spans="1:9" ht="13.2">
      <c r="A144" s="146"/>
      <c r="B144" s="142"/>
      <c r="C144" s="142"/>
      <c r="D144" s="139"/>
      <c r="E144" s="140"/>
      <c r="F144" s="141"/>
      <c r="G144" s="150"/>
      <c r="H144" s="148"/>
      <c r="I144" s="147"/>
    </row>
    <row r="145" spans="1:9" ht="13.2">
      <c r="A145" s="146"/>
      <c r="B145" s="142"/>
      <c r="C145" s="142"/>
      <c r="D145" s="139"/>
      <c r="E145" s="140"/>
      <c r="F145" s="141"/>
      <c r="G145" s="150"/>
      <c r="H145" s="148"/>
      <c r="I145" s="147"/>
    </row>
    <row r="146" spans="1:9" ht="13.2">
      <c r="A146" s="146"/>
      <c r="B146" s="142"/>
      <c r="C146" s="142"/>
      <c r="D146" s="139"/>
      <c r="E146" s="140"/>
      <c r="F146" s="141"/>
      <c r="G146" s="150"/>
      <c r="H146" s="148"/>
      <c r="I146" s="147"/>
    </row>
    <row r="147" spans="1:9" ht="13.2">
      <c r="A147" s="146"/>
      <c r="B147" s="142"/>
      <c r="C147" s="142"/>
      <c r="D147" s="139"/>
      <c r="E147" s="140"/>
      <c r="F147" s="141"/>
      <c r="G147" s="150"/>
      <c r="H147" s="148"/>
      <c r="I147" s="147"/>
    </row>
    <row r="148" spans="1:9" ht="13.2">
      <c r="A148" s="146"/>
      <c r="B148" s="142"/>
      <c r="C148" s="142"/>
      <c r="D148" s="139"/>
      <c r="E148" s="140"/>
      <c r="F148" s="141"/>
      <c r="G148" s="150"/>
      <c r="H148" s="148"/>
      <c r="I148" s="147"/>
    </row>
    <row r="149" spans="1:9" ht="13.2">
      <c r="A149" s="146"/>
      <c r="B149" s="142"/>
      <c r="C149" s="142"/>
      <c r="D149" s="139"/>
      <c r="E149" s="140"/>
      <c r="F149" s="141"/>
      <c r="G149" s="150"/>
      <c r="H149" s="148"/>
      <c r="I149" s="147"/>
    </row>
    <row r="150" spans="1:9" ht="13.2">
      <c r="A150" s="146"/>
      <c r="B150" s="142"/>
      <c r="C150" s="142"/>
      <c r="D150" s="139"/>
      <c r="E150" s="140"/>
      <c r="F150" s="141"/>
      <c r="G150" s="150"/>
      <c r="H150" s="148"/>
      <c r="I150" s="147"/>
    </row>
    <row r="151" spans="1:9" ht="13.2">
      <c r="A151" s="146"/>
      <c r="B151" s="142"/>
      <c r="C151" s="142"/>
      <c r="D151" s="139"/>
      <c r="E151" s="140"/>
      <c r="F151" s="141"/>
      <c r="G151" s="150"/>
      <c r="H151" s="148"/>
      <c r="I151" s="147"/>
    </row>
    <row r="152" spans="1:9" ht="13.2">
      <c r="A152" s="146"/>
      <c r="B152" s="142"/>
      <c r="C152" s="142"/>
      <c r="D152" s="139"/>
      <c r="E152" s="140"/>
      <c r="F152" s="141"/>
      <c r="G152" s="150"/>
      <c r="H152" s="148"/>
      <c r="I152" s="147"/>
    </row>
    <row r="153" spans="1:9" ht="13.2">
      <c r="A153" s="146"/>
      <c r="B153" s="142"/>
      <c r="C153" s="142"/>
      <c r="D153" s="139"/>
      <c r="E153" s="140"/>
      <c r="F153" s="141"/>
      <c r="G153" s="150"/>
      <c r="H153" s="148"/>
      <c r="I153" s="147"/>
    </row>
    <row r="154" spans="1:9" ht="13.2">
      <c r="A154" s="146"/>
      <c r="B154" s="142"/>
      <c r="C154" s="142"/>
      <c r="D154" s="139"/>
      <c r="E154" s="140"/>
      <c r="F154" s="141"/>
      <c r="G154" s="150"/>
      <c r="H154" s="148"/>
      <c r="I154" s="147"/>
    </row>
    <row r="155" spans="1:9" ht="13.2">
      <c r="A155" s="146"/>
      <c r="B155" s="142"/>
      <c r="C155" s="142"/>
      <c r="D155" s="139"/>
      <c r="E155" s="140"/>
      <c r="F155" s="141"/>
      <c r="G155" s="150"/>
      <c r="H155" s="148"/>
      <c r="I155" s="147"/>
    </row>
    <row r="156" spans="1:9" ht="13.2">
      <c r="A156" s="146"/>
      <c r="B156" s="142"/>
      <c r="C156" s="142"/>
      <c r="D156" s="139"/>
      <c r="E156" s="140"/>
      <c r="F156" s="141"/>
      <c r="G156" s="150"/>
      <c r="H156" s="148"/>
      <c r="I156" s="147"/>
    </row>
    <row r="157" spans="1:9" ht="13.2">
      <c r="A157" s="146"/>
      <c r="B157" s="142"/>
      <c r="C157" s="142"/>
      <c r="D157" s="139"/>
      <c r="E157" s="140"/>
      <c r="F157" s="141"/>
      <c r="G157" s="150"/>
      <c r="H157" s="148"/>
      <c r="I157" s="147"/>
    </row>
    <row r="158" spans="1:9" ht="13.2">
      <c r="A158" s="146"/>
      <c r="B158" s="142"/>
      <c r="C158" s="142"/>
      <c r="D158" s="139"/>
      <c r="E158" s="140"/>
      <c r="F158" s="141"/>
      <c r="G158" s="150"/>
      <c r="H158" s="148"/>
      <c r="I158" s="147"/>
    </row>
    <row r="159" spans="1:9" ht="13.2">
      <c r="A159" s="146"/>
      <c r="B159" s="142"/>
      <c r="C159" s="142"/>
      <c r="D159" s="139"/>
      <c r="E159" s="140"/>
      <c r="F159" s="141"/>
      <c r="G159" s="150"/>
      <c r="H159" s="148"/>
      <c r="I159" s="147"/>
    </row>
    <row r="160" spans="1:9" ht="13.2">
      <c r="A160" s="146"/>
      <c r="B160" s="142"/>
      <c r="C160" s="142"/>
      <c r="D160" s="139"/>
      <c r="E160" s="140"/>
      <c r="F160" s="141"/>
      <c r="G160" s="150"/>
      <c r="H160" s="148"/>
      <c r="I160" s="147"/>
    </row>
    <row r="161" spans="1:9" ht="13.2">
      <c r="A161" s="146"/>
      <c r="B161" s="142"/>
      <c r="C161" s="142"/>
      <c r="D161" s="139"/>
      <c r="E161" s="140"/>
      <c r="F161" s="141"/>
      <c r="G161" s="150"/>
      <c r="H161" s="148"/>
      <c r="I161" s="147"/>
    </row>
    <row r="162" spans="1:9" ht="13.2">
      <c r="A162" s="146"/>
      <c r="B162" s="142"/>
      <c r="C162" s="142"/>
      <c r="D162" s="139"/>
      <c r="E162" s="140"/>
      <c r="F162" s="141"/>
      <c r="G162" s="150"/>
      <c r="H162" s="148"/>
      <c r="I162" s="147"/>
    </row>
    <row r="163" spans="1:9" ht="13.2">
      <c r="A163" s="146"/>
      <c r="B163" s="142"/>
      <c r="C163" s="142"/>
      <c r="D163" s="139"/>
      <c r="E163" s="140"/>
      <c r="F163" s="141"/>
      <c r="G163" s="150"/>
      <c r="H163" s="148"/>
      <c r="I163" s="147"/>
    </row>
    <row r="164" spans="1:9" ht="13.2">
      <c r="A164" s="146"/>
      <c r="B164" s="142"/>
      <c r="C164" s="142"/>
      <c r="D164" s="139"/>
      <c r="E164" s="140"/>
      <c r="F164" s="141"/>
      <c r="G164" s="150"/>
      <c r="H164" s="148"/>
      <c r="I164" s="147"/>
    </row>
    <row r="166" spans="1:9">
      <c r="D166" s="158"/>
    </row>
    <row r="167" spans="1:9">
      <c r="D167" s="158"/>
    </row>
    <row r="168" spans="1:9">
      <c r="D168" s="158"/>
    </row>
  </sheetData>
  <sheetProtection algorithmName="SHA-512" hashValue="/gwkcKhJ7otKS9Y738w7e0fzPwdk7nGEdoU/6WHLF88abcRVXOQ6OanwUILytuD9aLbmzp22EAc4jkh4HM/1cQ==" saltValue="12p8PX7mcmAd+THGWQp6Bg==" spinCount="100000" sheet="1" objects="1" scenarios="1" selectLockedCells="1"/>
  <dataValidations count="1">
    <dataValidation type="custom" allowBlank="1" showInputMessage="1" showErrorMessage="1" errorTitle="Preverite vnos" error="Ceno/e.m je potrebno vnesti na dve decimalni mesti" sqref="G8:G123">
      <formula1>G8=ROUND(G8,2)</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205" workbookViewId="0">
      <selection activeCell="E15" sqref="E15"/>
    </sheetView>
  </sheetViews>
  <sheetFormatPr defaultColWidth="9.109375" defaultRowHeight="13.2"/>
  <cols>
    <col min="1" max="1" width="6.88671875" style="134" customWidth="1"/>
    <col min="2" max="2" width="39.6640625" style="135" customWidth="1"/>
    <col min="3" max="3" width="9.109375" style="136"/>
    <col min="4" max="4" width="10.44140625" style="137" customWidth="1"/>
    <col min="5" max="5" width="13.109375" style="171" customWidth="1"/>
    <col min="6" max="6" width="11.88671875" style="138" customWidth="1"/>
  </cols>
  <sheetData>
    <row r="1" spans="1:6" ht="13.8" thickBot="1">
      <c r="A1" s="109" t="s">
        <v>606</v>
      </c>
      <c r="B1" s="110" t="s">
        <v>607</v>
      </c>
      <c r="C1" s="111"/>
      <c r="D1" s="112"/>
      <c r="E1" s="166"/>
      <c r="F1" s="113"/>
    </row>
    <row r="2" spans="1:6" ht="13.8" thickBot="1">
      <c r="A2" s="17" t="s">
        <v>608</v>
      </c>
      <c r="B2" s="114" t="s">
        <v>11</v>
      </c>
      <c r="C2" s="18" t="s">
        <v>609</v>
      </c>
      <c r="D2" s="115" t="s">
        <v>16</v>
      </c>
      <c r="E2" s="167" t="s">
        <v>0</v>
      </c>
      <c r="F2" s="116" t="s">
        <v>610</v>
      </c>
    </row>
    <row r="3" spans="1:6">
      <c r="A3" s="117" t="s">
        <v>611</v>
      </c>
      <c r="B3" s="118" t="s">
        <v>612</v>
      </c>
      <c r="C3" s="119"/>
      <c r="D3" s="120"/>
      <c r="E3" s="168"/>
      <c r="F3" s="121"/>
    </row>
    <row r="4" spans="1:6">
      <c r="A4" s="122" t="s">
        <v>613</v>
      </c>
      <c r="B4" s="123" t="s">
        <v>614</v>
      </c>
      <c r="C4" s="124" t="s">
        <v>615</v>
      </c>
      <c r="D4" s="125">
        <v>200</v>
      </c>
      <c r="E4" s="161"/>
      <c r="F4" s="126" t="str">
        <f>IF(E4="","",E4*D4)</f>
        <v/>
      </c>
    </row>
    <row r="5" spans="1:6">
      <c r="A5" s="127" t="s">
        <v>616</v>
      </c>
      <c r="B5" s="123" t="s">
        <v>617</v>
      </c>
      <c r="C5" s="124" t="s">
        <v>615</v>
      </c>
      <c r="D5" s="125">
        <v>400</v>
      </c>
      <c r="E5" s="161"/>
      <c r="F5" s="126" t="str">
        <f t="shared" ref="F5:F36" si="0">IF(E5="","",E5*D5)</f>
        <v/>
      </c>
    </row>
    <row r="6" spans="1:6">
      <c r="A6" s="127" t="s">
        <v>618</v>
      </c>
      <c r="B6" s="123" t="s">
        <v>619</v>
      </c>
      <c r="C6" s="124" t="s">
        <v>615</v>
      </c>
      <c r="D6" s="125">
        <v>200</v>
      </c>
      <c r="E6" s="161"/>
      <c r="F6" s="126" t="str">
        <f t="shared" si="0"/>
        <v/>
      </c>
    </row>
    <row r="7" spans="1:6">
      <c r="A7" s="117" t="s">
        <v>620</v>
      </c>
      <c r="B7" s="118" t="s">
        <v>621</v>
      </c>
      <c r="C7" s="119"/>
      <c r="D7" s="120"/>
      <c r="E7" s="161"/>
      <c r="F7" s="126" t="str">
        <f t="shared" si="0"/>
        <v/>
      </c>
    </row>
    <row r="8" spans="1:6" ht="22.8">
      <c r="A8" s="122" t="s">
        <v>622</v>
      </c>
      <c r="B8" s="123" t="s">
        <v>623</v>
      </c>
      <c r="C8" s="124" t="s">
        <v>624</v>
      </c>
      <c r="D8" s="125">
        <v>0.03</v>
      </c>
      <c r="E8" s="161"/>
      <c r="F8" s="126" t="str">
        <f t="shared" si="0"/>
        <v/>
      </c>
    </row>
    <row r="9" spans="1:6">
      <c r="A9" s="122" t="s">
        <v>625</v>
      </c>
      <c r="B9" s="123" t="s">
        <v>930</v>
      </c>
      <c r="C9" s="124" t="s">
        <v>615</v>
      </c>
      <c r="D9" s="125">
        <v>40</v>
      </c>
      <c r="E9" s="161"/>
      <c r="F9" s="126" t="str">
        <f t="shared" si="0"/>
        <v/>
      </c>
    </row>
    <row r="10" spans="1:6">
      <c r="A10" s="122" t="s">
        <v>626</v>
      </c>
      <c r="B10" s="123" t="s">
        <v>627</v>
      </c>
      <c r="C10" s="124" t="s">
        <v>615</v>
      </c>
      <c r="D10" s="125">
        <v>200</v>
      </c>
      <c r="E10" s="161"/>
      <c r="F10" s="126" t="str">
        <f t="shared" si="0"/>
        <v/>
      </c>
    </row>
    <row r="11" spans="1:6" ht="22.8">
      <c r="A11" s="122" t="s">
        <v>628</v>
      </c>
      <c r="B11" s="123" t="s">
        <v>936</v>
      </c>
      <c r="C11" s="124" t="s">
        <v>104</v>
      </c>
      <c r="D11" s="125">
        <v>1</v>
      </c>
      <c r="E11" s="161"/>
      <c r="F11" s="126" t="str">
        <f t="shared" si="0"/>
        <v/>
      </c>
    </row>
    <row r="12" spans="1:6" ht="22.8">
      <c r="A12" s="122" t="s">
        <v>629</v>
      </c>
      <c r="B12" s="123" t="s">
        <v>630</v>
      </c>
      <c r="C12" s="124" t="s">
        <v>615</v>
      </c>
      <c r="D12" s="125">
        <v>20</v>
      </c>
      <c r="E12" s="161"/>
      <c r="F12" s="126" t="str">
        <f t="shared" si="0"/>
        <v/>
      </c>
    </row>
    <row r="13" spans="1:6" ht="22.8">
      <c r="A13" s="122" t="s">
        <v>631</v>
      </c>
      <c r="B13" s="123" t="s">
        <v>632</v>
      </c>
      <c r="C13" s="124" t="s">
        <v>615</v>
      </c>
      <c r="D13" s="125">
        <v>30</v>
      </c>
      <c r="E13" s="161"/>
      <c r="F13" s="126" t="str">
        <f t="shared" si="0"/>
        <v/>
      </c>
    </row>
    <row r="14" spans="1:6" ht="57">
      <c r="A14" s="122" t="s">
        <v>633</v>
      </c>
      <c r="B14" s="123" t="s">
        <v>634</v>
      </c>
      <c r="C14" s="124" t="s">
        <v>615</v>
      </c>
      <c r="D14" s="125">
        <v>30</v>
      </c>
      <c r="E14" s="161"/>
      <c r="F14" s="126" t="str">
        <f t="shared" si="0"/>
        <v/>
      </c>
    </row>
    <row r="15" spans="1:6" ht="114">
      <c r="A15" s="122" t="s">
        <v>635</v>
      </c>
      <c r="B15" s="123" t="s">
        <v>636</v>
      </c>
      <c r="C15" s="124" t="s">
        <v>615</v>
      </c>
      <c r="D15" s="125">
        <v>8</v>
      </c>
      <c r="E15" s="161"/>
      <c r="F15" s="126" t="str">
        <f t="shared" si="0"/>
        <v/>
      </c>
    </row>
    <row r="16" spans="1:6" ht="114">
      <c r="A16" s="122" t="s">
        <v>637</v>
      </c>
      <c r="B16" s="123" t="s">
        <v>638</v>
      </c>
      <c r="C16" s="124" t="s">
        <v>615</v>
      </c>
      <c r="D16" s="125">
        <v>4</v>
      </c>
      <c r="E16" s="161"/>
      <c r="F16" s="126" t="str">
        <f t="shared" si="0"/>
        <v/>
      </c>
    </row>
    <row r="17" spans="1:6" ht="45.6">
      <c r="A17" s="122" t="s">
        <v>639</v>
      </c>
      <c r="B17" s="123" t="s">
        <v>640</v>
      </c>
      <c r="C17" s="124" t="s">
        <v>23</v>
      </c>
      <c r="D17" s="125">
        <v>5</v>
      </c>
      <c r="E17" s="161"/>
      <c r="F17" s="126" t="str">
        <f t="shared" si="0"/>
        <v/>
      </c>
    </row>
    <row r="18" spans="1:6" ht="45.6">
      <c r="A18" s="122" t="s">
        <v>641</v>
      </c>
      <c r="B18" s="123" t="s">
        <v>642</v>
      </c>
      <c r="C18" s="124" t="s">
        <v>20</v>
      </c>
      <c r="D18" s="125">
        <v>1</v>
      </c>
      <c r="E18" s="161"/>
      <c r="F18" s="126" t="str">
        <f t="shared" si="0"/>
        <v/>
      </c>
    </row>
    <row r="19" spans="1:6">
      <c r="A19" s="122" t="s">
        <v>643</v>
      </c>
      <c r="B19" s="123" t="s">
        <v>644</v>
      </c>
      <c r="C19" s="124" t="s">
        <v>20</v>
      </c>
      <c r="D19" s="125">
        <v>16</v>
      </c>
      <c r="E19" s="161"/>
      <c r="F19" s="126" t="str">
        <f t="shared" si="0"/>
        <v/>
      </c>
    </row>
    <row r="20" spans="1:6" ht="34.200000000000003">
      <c r="A20" s="122" t="s">
        <v>645</v>
      </c>
      <c r="B20" s="123" t="s">
        <v>646</v>
      </c>
      <c r="C20" s="124" t="s">
        <v>624</v>
      </c>
      <c r="D20" s="125">
        <v>0.182</v>
      </c>
      <c r="E20" s="161"/>
      <c r="F20" s="126" t="str">
        <f t="shared" si="0"/>
        <v/>
      </c>
    </row>
    <row r="21" spans="1:6">
      <c r="A21" s="117" t="s">
        <v>647</v>
      </c>
      <c r="B21" s="118" t="s">
        <v>648</v>
      </c>
      <c r="C21" s="124"/>
      <c r="D21" s="125"/>
      <c r="E21" s="161"/>
      <c r="F21" s="126" t="str">
        <f t="shared" si="0"/>
        <v/>
      </c>
    </row>
    <row r="22" spans="1:6" ht="22.8">
      <c r="A22" s="122" t="s">
        <v>649</v>
      </c>
      <c r="B22" s="123" t="s">
        <v>650</v>
      </c>
      <c r="C22" s="124" t="s">
        <v>20</v>
      </c>
      <c r="D22" s="125">
        <v>12</v>
      </c>
      <c r="E22" s="161"/>
      <c r="F22" s="126" t="str">
        <f t="shared" si="0"/>
        <v/>
      </c>
    </row>
    <row r="23" spans="1:6" ht="22.8">
      <c r="A23" s="122" t="s">
        <v>651</v>
      </c>
      <c r="B23" s="123" t="s">
        <v>652</v>
      </c>
      <c r="C23" s="124" t="s">
        <v>20</v>
      </c>
      <c r="D23" s="125">
        <v>4</v>
      </c>
      <c r="E23" s="161"/>
      <c r="F23" s="126" t="str">
        <f t="shared" si="0"/>
        <v/>
      </c>
    </row>
    <row r="24" spans="1:6" ht="34.200000000000003">
      <c r="A24" s="122" t="s">
        <v>653</v>
      </c>
      <c r="B24" s="123" t="s">
        <v>654</v>
      </c>
      <c r="C24" s="124" t="s">
        <v>615</v>
      </c>
      <c r="D24" s="125">
        <v>400</v>
      </c>
      <c r="E24" s="161"/>
      <c r="F24" s="126" t="str">
        <f t="shared" si="0"/>
        <v/>
      </c>
    </row>
    <row r="25" spans="1:6" ht="22.8">
      <c r="A25" s="122" t="s">
        <v>655</v>
      </c>
      <c r="B25" s="123" t="s">
        <v>656</v>
      </c>
      <c r="C25" s="124" t="s">
        <v>615</v>
      </c>
      <c r="D25" s="128">
        <v>400</v>
      </c>
      <c r="E25" s="161"/>
      <c r="F25" s="126" t="str">
        <f t="shared" si="0"/>
        <v/>
      </c>
    </row>
    <row r="26" spans="1:6" ht="22.8">
      <c r="A26" s="122" t="s">
        <v>657</v>
      </c>
      <c r="B26" s="123" t="s">
        <v>658</v>
      </c>
      <c r="C26" s="124" t="s">
        <v>659</v>
      </c>
      <c r="D26" s="125">
        <v>126</v>
      </c>
      <c r="E26" s="161"/>
      <c r="F26" s="126" t="str">
        <f t="shared" si="0"/>
        <v/>
      </c>
    </row>
    <row r="27" spans="1:6" ht="22.8">
      <c r="A27" s="122" t="s">
        <v>660</v>
      </c>
      <c r="B27" s="123" t="s">
        <v>661</v>
      </c>
      <c r="C27" s="124" t="s">
        <v>659</v>
      </c>
      <c r="D27" s="125">
        <v>126</v>
      </c>
      <c r="E27" s="161"/>
      <c r="F27" s="126" t="str">
        <f t="shared" si="0"/>
        <v/>
      </c>
    </row>
    <row r="28" spans="1:6" ht="22.8">
      <c r="A28" s="122" t="s">
        <v>662</v>
      </c>
      <c r="B28" s="123" t="s">
        <v>663</v>
      </c>
      <c r="C28" s="124" t="s">
        <v>659</v>
      </c>
      <c r="D28" s="125">
        <v>126</v>
      </c>
      <c r="E28" s="161"/>
      <c r="F28" s="126" t="str">
        <f t="shared" si="0"/>
        <v/>
      </c>
    </row>
    <row r="29" spans="1:6">
      <c r="A29" s="122" t="s">
        <v>664</v>
      </c>
      <c r="B29" s="123" t="s">
        <v>665</v>
      </c>
      <c r="C29" s="124" t="s">
        <v>615</v>
      </c>
      <c r="D29" s="128">
        <v>200</v>
      </c>
      <c r="E29" s="161"/>
      <c r="F29" s="126" t="str">
        <f t="shared" si="0"/>
        <v/>
      </c>
    </row>
    <row r="30" spans="1:6">
      <c r="A30" s="117" t="s">
        <v>666</v>
      </c>
      <c r="B30" s="118" t="s">
        <v>667</v>
      </c>
      <c r="C30" s="119"/>
      <c r="D30" s="120"/>
      <c r="E30" s="161"/>
      <c r="F30" s="126" t="str">
        <f t="shared" si="0"/>
        <v/>
      </c>
    </row>
    <row r="31" spans="1:6">
      <c r="A31" s="122" t="s">
        <v>668</v>
      </c>
      <c r="B31" s="123" t="s">
        <v>669</v>
      </c>
      <c r="C31" s="124" t="s">
        <v>20</v>
      </c>
      <c r="D31" s="125">
        <v>1</v>
      </c>
      <c r="E31" s="161"/>
      <c r="F31" s="126" t="str">
        <f t="shared" si="0"/>
        <v/>
      </c>
    </row>
    <row r="32" spans="1:6" ht="34.200000000000003">
      <c r="A32" s="122" t="s">
        <v>670</v>
      </c>
      <c r="B32" s="123" t="s">
        <v>671</v>
      </c>
      <c r="C32" s="124" t="s">
        <v>20</v>
      </c>
      <c r="D32" s="125">
        <v>4</v>
      </c>
      <c r="E32" s="161"/>
      <c r="F32" s="126" t="str">
        <f t="shared" si="0"/>
        <v/>
      </c>
    </row>
    <row r="33" spans="1:6" ht="22.8">
      <c r="A33" s="122" t="s">
        <v>672</v>
      </c>
      <c r="B33" s="123" t="s">
        <v>673</v>
      </c>
      <c r="C33" s="124" t="s">
        <v>20</v>
      </c>
      <c r="D33" s="125">
        <v>1</v>
      </c>
      <c r="E33" s="161"/>
      <c r="F33" s="126" t="str">
        <f t="shared" si="0"/>
        <v/>
      </c>
    </row>
    <row r="34" spans="1:6" ht="22.8">
      <c r="A34" s="122" t="s">
        <v>674</v>
      </c>
      <c r="B34" s="123" t="s">
        <v>675</v>
      </c>
      <c r="C34" s="124" t="s">
        <v>88</v>
      </c>
      <c r="D34" s="125">
        <v>4</v>
      </c>
      <c r="E34" s="161"/>
      <c r="F34" s="126" t="str">
        <f t="shared" si="0"/>
        <v/>
      </c>
    </row>
    <row r="35" spans="1:6">
      <c r="A35" s="122" t="s">
        <v>676</v>
      </c>
      <c r="B35" s="123" t="s">
        <v>677</v>
      </c>
      <c r="C35" s="124" t="s">
        <v>20</v>
      </c>
      <c r="D35" s="125">
        <v>1</v>
      </c>
      <c r="E35" s="161"/>
      <c r="F35" s="126" t="str">
        <f t="shared" si="0"/>
        <v/>
      </c>
    </row>
    <row r="36" spans="1:6" ht="13.8" thickBot="1">
      <c r="A36" s="122" t="s">
        <v>678</v>
      </c>
      <c r="B36" s="123" t="s">
        <v>679</v>
      </c>
      <c r="C36" s="124" t="s">
        <v>20</v>
      </c>
      <c r="D36" s="125">
        <v>1</v>
      </c>
      <c r="E36" s="161"/>
      <c r="F36" s="126" t="str">
        <f t="shared" si="0"/>
        <v/>
      </c>
    </row>
    <row r="37" spans="1:6" ht="14.4" thickTop="1" thickBot="1">
      <c r="A37" s="129"/>
      <c r="B37" s="130"/>
      <c r="C37" s="131"/>
      <c r="D37" s="132"/>
      <c r="E37" s="169"/>
      <c r="F37" s="133"/>
    </row>
    <row r="39" spans="1:6">
      <c r="B39" s="104" t="s">
        <v>95</v>
      </c>
      <c r="C39" s="105"/>
      <c r="D39" s="106"/>
      <c r="E39" s="170">
        <f>SUM(F3:F36)</f>
        <v>0</v>
      </c>
      <c r="F39" s="107"/>
    </row>
    <row r="40" spans="1:6">
      <c r="B40" s="108" t="s">
        <v>96</v>
      </c>
      <c r="C40" s="105"/>
      <c r="D40" s="106"/>
      <c r="E40" s="170">
        <f>0.22*E39</f>
        <v>0</v>
      </c>
      <c r="F40" s="107"/>
    </row>
    <row r="41" spans="1:6">
      <c r="B41" s="108" t="s">
        <v>97</v>
      </c>
      <c r="C41" s="105"/>
      <c r="D41" s="106"/>
      <c r="E41" s="170">
        <f>1.22*E39</f>
        <v>0</v>
      </c>
      <c r="F41" s="107"/>
    </row>
  </sheetData>
  <sheetProtection algorithmName="SHA-512" hashValue="DZm3bdz3HFOv7HMdzj3o4aR1V1fMEY5Bn0L9IMHXfJPWm8bXd/7dVc+ap/YB9tEZc3e7AiqQqK36WFJ4MVMoWg==" saltValue="1ZEBmvn3ie/Sm9yH4FmerA==" spinCount="100000" sheet="1" objects="1" scenarios="1" selectLockedCells="1"/>
  <dataValidations count="1">
    <dataValidation type="custom" allowBlank="1" showInputMessage="1" showErrorMessage="1" errorTitle="Preverite vnos" error="Ceno/e.m je potrebno vnesti na dve decimalni mesti" sqref="E4:E36">
      <formula1>E4=ROUND(E4,2)</formula1>
    </dataValidation>
  </dataValidations>
  <pageMargins left="0.25" right="0.25"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39"/>
  <sheetViews>
    <sheetView tabSelected="1" showWhiteSpace="0" view="pageLayout" topLeftCell="A46" zoomScaleNormal="100" workbookViewId="0">
      <selection activeCell="E83" sqref="E83"/>
    </sheetView>
  </sheetViews>
  <sheetFormatPr defaultColWidth="9.109375" defaultRowHeight="13.2"/>
  <cols>
    <col min="2" max="2" width="39.6640625" customWidth="1"/>
    <col min="5" max="5" width="12.5546875" style="1" customWidth="1"/>
    <col min="6" max="6" width="16.5546875" style="1" bestFit="1" customWidth="1"/>
  </cols>
  <sheetData>
    <row r="1" spans="1:8" ht="16.2">
      <c r="A1" s="190" t="s">
        <v>680</v>
      </c>
      <c r="B1" s="191"/>
      <c r="C1" s="191"/>
      <c r="D1" s="191"/>
      <c r="E1" s="191"/>
      <c r="F1" s="191"/>
      <c r="G1" s="19"/>
      <c r="H1" s="19"/>
    </row>
    <row r="2" spans="1:8" ht="13.8">
      <c r="A2" s="37"/>
      <c r="B2" s="25"/>
      <c r="C2" s="24"/>
      <c r="D2" s="19"/>
      <c r="E2" s="60"/>
      <c r="F2" s="60"/>
      <c r="G2" s="19"/>
      <c r="H2" s="19"/>
    </row>
    <row r="3" spans="1:8" ht="13.8">
      <c r="A3" s="38" t="s">
        <v>681</v>
      </c>
      <c r="B3" s="35" t="s">
        <v>682</v>
      </c>
      <c r="C3" s="36"/>
      <c r="D3" s="36"/>
      <c r="E3" s="61"/>
      <c r="F3" s="61"/>
      <c r="G3" s="19"/>
      <c r="H3" s="19"/>
    </row>
    <row r="4" spans="1:8" ht="13.8">
      <c r="A4" s="37"/>
      <c r="B4" s="25" t="s">
        <v>683</v>
      </c>
      <c r="C4" s="24"/>
      <c r="D4" s="19"/>
      <c r="E4" s="60"/>
      <c r="F4" s="60"/>
      <c r="G4" s="19"/>
      <c r="H4" s="19"/>
    </row>
    <row r="5" spans="1:8" ht="13.8">
      <c r="A5" s="37" t="s">
        <v>684</v>
      </c>
      <c r="B5" s="25" t="s">
        <v>685</v>
      </c>
      <c r="C5" s="24" t="s">
        <v>686</v>
      </c>
      <c r="D5" s="24">
        <v>250</v>
      </c>
      <c r="E5" s="162"/>
      <c r="F5" s="60" t="str">
        <f>IF(E5="","",E5*D5)</f>
        <v/>
      </c>
      <c r="G5" s="19"/>
      <c r="H5" s="19"/>
    </row>
    <row r="6" spans="1:8" ht="13.8">
      <c r="A6" s="37"/>
      <c r="B6" s="25"/>
      <c r="C6" s="24"/>
      <c r="D6" s="19"/>
      <c r="E6" s="162"/>
      <c r="F6" s="60" t="str">
        <f t="shared" ref="F6:F14" si="0">IF(E6="","",E6*D6)</f>
        <v/>
      </c>
      <c r="G6" s="19"/>
      <c r="H6" s="19"/>
    </row>
    <row r="7" spans="1:8" ht="13.8">
      <c r="A7" s="37" t="s">
        <v>687</v>
      </c>
      <c r="B7" s="25" t="s">
        <v>688</v>
      </c>
      <c r="C7" s="24" t="s">
        <v>686</v>
      </c>
      <c r="D7" s="24">
        <v>250</v>
      </c>
      <c r="E7" s="162"/>
      <c r="F7" s="60" t="str">
        <f t="shared" si="0"/>
        <v/>
      </c>
      <c r="G7" s="19"/>
      <c r="H7" s="19"/>
    </row>
    <row r="8" spans="1:8" ht="13.8">
      <c r="A8" s="37"/>
      <c r="B8" s="25"/>
      <c r="C8" s="24"/>
      <c r="D8" s="19"/>
      <c r="E8" s="162"/>
      <c r="F8" s="60" t="str">
        <f t="shared" si="0"/>
        <v/>
      </c>
      <c r="G8" s="19"/>
      <c r="H8" s="19"/>
    </row>
    <row r="9" spans="1:8" ht="13.8">
      <c r="A9" s="37" t="s">
        <v>689</v>
      </c>
      <c r="B9" s="25" t="s">
        <v>690</v>
      </c>
      <c r="C9" s="24" t="s">
        <v>686</v>
      </c>
      <c r="D9" s="24">
        <v>250</v>
      </c>
      <c r="E9" s="162"/>
      <c r="F9" s="60" t="str">
        <f t="shared" si="0"/>
        <v/>
      </c>
      <c r="G9" s="19"/>
      <c r="H9" s="19"/>
    </row>
    <row r="10" spans="1:8" ht="13.8">
      <c r="A10" s="37"/>
      <c r="B10" s="25"/>
      <c r="C10" s="24"/>
      <c r="D10" s="19"/>
      <c r="E10" s="162"/>
      <c r="F10" s="60" t="str">
        <f t="shared" si="0"/>
        <v/>
      </c>
      <c r="G10" s="19"/>
      <c r="H10" s="19"/>
    </row>
    <row r="11" spans="1:8" ht="13.8">
      <c r="A11" s="37" t="s">
        <v>691</v>
      </c>
      <c r="B11" s="25" t="s">
        <v>692</v>
      </c>
      <c r="C11" s="24" t="s">
        <v>693</v>
      </c>
      <c r="D11" s="24">
        <v>1</v>
      </c>
      <c r="E11" s="162"/>
      <c r="F11" s="60" t="str">
        <f t="shared" si="0"/>
        <v/>
      </c>
      <c r="G11" s="25"/>
      <c r="H11" s="25"/>
    </row>
    <row r="12" spans="1:8" ht="13.8">
      <c r="A12" s="37"/>
      <c r="B12" s="25" t="s">
        <v>694</v>
      </c>
      <c r="C12" s="24"/>
      <c r="D12" s="24"/>
      <c r="E12" s="162"/>
      <c r="F12" s="60" t="str">
        <f t="shared" si="0"/>
        <v/>
      </c>
      <c r="G12" s="25"/>
      <c r="H12" s="25"/>
    </row>
    <row r="13" spans="1:8" ht="13.8">
      <c r="A13" s="37" t="s">
        <v>695</v>
      </c>
      <c r="B13" s="25" t="s">
        <v>696</v>
      </c>
      <c r="C13" s="24" t="s">
        <v>693</v>
      </c>
      <c r="D13" s="24">
        <v>1</v>
      </c>
      <c r="E13" s="162"/>
      <c r="F13" s="60" t="str">
        <f t="shared" si="0"/>
        <v/>
      </c>
      <c r="G13" s="25"/>
      <c r="H13" s="25"/>
    </row>
    <row r="14" spans="1:8" ht="13.8">
      <c r="A14" s="37"/>
      <c r="B14" s="25"/>
      <c r="C14" s="24"/>
      <c r="D14" s="24"/>
      <c r="E14" s="162"/>
      <c r="F14" s="60" t="str">
        <f t="shared" si="0"/>
        <v/>
      </c>
      <c r="G14" s="25"/>
      <c r="H14" s="25"/>
    </row>
    <row r="15" spans="1:8" ht="13.8">
      <c r="A15" s="38" t="s">
        <v>697</v>
      </c>
      <c r="B15" s="35" t="s">
        <v>698</v>
      </c>
      <c r="C15" s="36"/>
      <c r="D15" s="36"/>
      <c r="E15" s="36"/>
      <c r="F15" s="61"/>
      <c r="G15" s="19"/>
      <c r="H15" s="19"/>
    </row>
    <row r="16" spans="1:8" ht="13.8">
      <c r="A16" s="39"/>
      <c r="B16" s="31"/>
      <c r="C16" s="24"/>
      <c r="D16" s="24"/>
      <c r="E16" s="162"/>
      <c r="F16" s="60" t="str">
        <f>IF(E16="","",E16*D16)</f>
        <v/>
      </c>
      <c r="G16" s="29"/>
      <c r="H16" s="29"/>
    </row>
    <row r="17" spans="1:8" ht="13.8">
      <c r="A17" s="37" t="s">
        <v>684</v>
      </c>
      <c r="B17" s="25" t="s">
        <v>699</v>
      </c>
      <c r="C17" s="24"/>
      <c r="D17" s="19"/>
      <c r="E17" s="162"/>
      <c r="F17" s="60"/>
      <c r="G17" s="19"/>
      <c r="H17" s="19"/>
    </row>
    <row r="18" spans="1:8" ht="13.8">
      <c r="A18" s="37"/>
      <c r="B18" s="25" t="s">
        <v>700</v>
      </c>
      <c r="C18" s="24"/>
      <c r="D18" s="19"/>
      <c r="E18" s="162"/>
      <c r="F18" s="60"/>
      <c r="G18" s="19"/>
      <c r="H18" s="19"/>
    </row>
    <row r="19" spans="1:8" ht="13.8">
      <c r="A19" s="37"/>
      <c r="B19" s="32" t="s">
        <v>701</v>
      </c>
      <c r="C19" s="24" t="s">
        <v>702</v>
      </c>
      <c r="D19" s="24">
        <v>3</v>
      </c>
      <c r="E19" s="162"/>
      <c r="F19" s="60" t="str">
        <f>IF(E19="","",E19*D19)</f>
        <v/>
      </c>
      <c r="G19" s="19"/>
      <c r="H19" s="19"/>
    </row>
    <row r="20" spans="1:8" ht="13.8">
      <c r="A20" s="24"/>
      <c r="B20" s="19"/>
      <c r="C20" s="47"/>
      <c r="D20" s="19"/>
      <c r="E20" s="162"/>
      <c r="F20" s="60" t="str">
        <f t="shared" ref="F20:F83" si="1">IF(E20="","",E20*D20)</f>
        <v/>
      </c>
      <c r="G20" s="21"/>
      <c r="H20" s="21"/>
    </row>
    <row r="21" spans="1:8" ht="13.8">
      <c r="A21" s="37" t="s">
        <v>687</v>
      </c>
      <c r="B21" s="25" t="s">
        <v>703</v>
      </c>
      <c r="C21" s="24"/>
      <c r="D21" s="24"/>
      <c r="E21" s="162"/>
      <c r="F21" s="60" t="str">
        <f t="shared" si="1"/>
        <v/>
      </c>
      <c r="G21" s="29"/>
      <c r="H21" s="29"/>
    </row>
    <row r="22" spans="1:8" ht="13.8">
      <c r="A22" s="37"/>
      <c r="B22" s="25" t="s">
        <v>704</v>
      </c>
      <c r="C22" s="24"/>
      <c r="D22" s="24"/>
      <c r="E22" s="162"/>
      <c r="F22" s="60" t="str">
        <f t="shared" si="1"/>
        <v/>
      </c>
      <c r="G22" s="29"/>
      <c r="H22" s="29"/>
    </row>
    <row r="23" spans="1:8" ht="13.8">
      <c r="A23" s="37"/>
      <c r="B23" s="32" t="s">
        <v>705</v>
      </c>
      <c r="C23" s="24"/>
      <c r="D23" s="24"/>
      <c r="E23" s="162"/>
      <c r="F23" s="60" t="str">
        <f t="shared" si="1"/>
        <v/>
      </c>
      <c r="G23" s="29"/>
      <c r="H23" s="29"/>
    </row>
    <row r="24" spans="1:8" ht="13.8">
      <c r="A24" s="37"/>
      <c r="B24" s="25" t="s">
        <v>706</v>
      </c>
      <c r="C24" s="24" t="s">
        <v>702</v>
      </c>
      <c r="D24" s="24">
        <v>2</v>
      </c>
      <c r="E24" s="162"/>
      <c r="F24" s="60" t="str">
        <f t="shared" si="1"/>
        <v/>
      </c>
      <c r="G24" s="29"/>
      <c r="H24" s="29"/>
    </row>
    <row r="25" spans="1:8" ht="13.8">
      <c r="A25" s="37"/>
      <c r="B25" s="25"/>
      <c r="C25" s="24"/>
      <c r="D25" s="19"/>
      <c r="E25" s="162"/>
      <c r="F25" s="60" t="str">
        <f t="shared" si="1"/>
        <v/>
      </c>
      <c r="G25" s="19"/>
      <c r="H25" s="19"/>
    </row>
    <row r="26" spans="1:8" ht="13.8">
      <c r="A26" s="37" t="s">
        <v>689</v>
      </c>
      <c r="B26" s="25" t="s">
        <v>707</v>
      </c>
      <c r="C26" s="24"/>
      <c r="D26" s="24"/>
      <c r="E26" s="162"/>
      <c r="F26" s="60" t="str">
        <f t="shared" si="1"/>
        <v/>
      </c>
      <c r="G26" s="29"/>
      <c r="H26" s="29"/>
    </row>
    <row r="27" spans="1:8" ht="13.8">
      <c r="A27" s="37"/>
      <c r="B27" s="25" t="s">
        <v>708</v>
      </c>
      <c r="C27" s="24"/>
      <c r="D27" s="24"/>
      <c r="E27" s="162"/>
      <c r="F27" s="60" t="str">
        <f t="shared" si="1"/>
        <v/>
      </c>
      <c r="G27" s="29"/>
      <c r="H27" s="29"/>
    </row>
    <row r="28" spans="1:8" ht="13.8">
      <c r="A28" s="37"/>
      <c r="B28" s="25" t="s">
        <v>709</v>
      </c>
      <c r="C28" s="24"/>
      <c r="D28" s="24"/>
      <c r="E28" s="162"/>
      <c r="F28" s="60" t="str">
        <f t="shared" si="1"/>
        <v/>
      </c>
      <c r="G28" s="29"/>
      <c r="H28" s="29"/>
    </row>
    <row r="29" spans="1:8" ht="13.8">
      <c r="A29" s="37"/>
      <c r="B29" s="34" t="s">
        <v>710</v>
      </c>
      <c r="C29" s="24" t="s">
        <v>702</v>
      </c>
      <c r="D29" s="24">
        <v>3</v>
      </c>
      <c r="E29" s="162"/>
      <c r="F29" s="60" t="str">
        <f t="shared" si="1"/>
        <v/>
      </c>
      <c r="G29" s="29"/>
      <c r="H29" s="29"/>
    </row>
    <row r="30" spans="1:8" ht="13.8">
      <c r="A30" s="37"/>
      <c r="B30" s="32"/>
      <c r="C30" s="24"/>
      <c r="D30" s="24"/>
      <c r="E30" s="162"/>
      <c r="F30" s="60" t="str">
        <f t="shared" si="1"/>
        <v/>
      </c>
      <c r="G30" s="29"/>
      <c r="H30" s="29"/>
    </row>
    <row r="31" spans="1:8" ht="13.8">
      <c r="A31" s="37" t="s">
        <v>691</v>
      </c>
      <c r="B31" s="25" t="s">
        <v>711</v>
      </c>
      <c r="C31" s="24"/>
      <c r="D31" s="19"/>
      <c r="E31" s="162"/>
      <c r="F31" s="60" t="str">
        <f t="shared" si="1"/>
        <v/>
      </c>
      <c r="G31" s="19"/>
      <c r="H31" s="19"/>
    </row>
    <row r="32" spans="1:8" ht="13.8">
      <c r="A32" s="37"/>
      <c r="B32" s="25" t="s">
        <v>712</v>
      </c>
      <c r="C32" s="24"/>
      <c r="D32" s="19"/>
      <c r="E32" s="162"/>
      <c r="F32" s="60" t="str">
        <f t="shared" si="1"/>
        <v/>
      </c>
      <c r="G32" s="19"/>
      <c r="H32" s="19"/>
    </row>
    <row r="33" spans="1:6" ht="13.8">
      <c r="A33" s="37"/>
      <c r="B33" s="25" t="s">
        <v>713</v>
      </c>
      <c r="C33" s="24"/>
      <c r="D33" s="19"/>
      <c r="E33" s="162"/>
      <c r="F33" s="60" t="str">
        <f t="shared" si="1"/>
        <v/>
      </c>
    </row>
    <row r="34" spans="1:6" ht="13.8">
      <c r="A34" s="37"/>
      <c r="B34" s="25" t="s">
        <v>714</v>
      </c>
      <c r="C34" s="24" t="s">
        <v>686</v>
      </c>
      <c r="D34" s="24">
        <v>113</v>
      </c>
      <c r="E34" s="162"/>
      <c r="F34" s="60" t="str">
        <f t="shared" si="1"/>
        <v/>
      </c>
    </row>
    <row r="35" spans="1:6" ht="13.8">
      <c r="A35" s="37"/>
      <c r="B35" s="25"/>
      <c r="C35" s="24"/>
      <c r="D35" s="19"/>
      <c r="E35" s="162"/>
      <c r="F35" s="60" t="str">
        <f t="shared" si="1"/>
        <v/>
      </c>
    </row>
    <row r="36" spans="1:6" ht="13.8">
      <c r="A36" s="52" t="s">
        <v>695</v>
      </c>
      <c r="B36" s="53" t="s">
        <v>715</v>
      </c>
      <c r="C36" s="54"/>
      <c r="D36" s="54"/>
      <c r="E36" s="162"/>
      <c r="F36" s="60" t="str">
        <f t="shared" si="1"/>
        <v/>
      </c>
    </row>
    <row r="37" spans="1:6" ht="13.8">
      <c r="A37" s="52"/>
      <c r="B37" s="53" t="s">
        <v>716</v>
      </c>
      <c r="C37" s="54"/>
      <c r="D37" s="54"/>
      <c r="E37" s="162"/>
      <c r="F37" s="60" t="str">
        <f t="shared" si="1"/>
        <v/>
      </c>
    </row>
    <row r="38" spans="1:6" ht="13.8">
      <c r="A38" s="52"/>
      <c r="B38" s="53" t="s">
        <v>717</v>
      </c>
      <c r="C38" s="54" t="s">
        <v>686</v>
      </c>
      <c r="D38" s="54">
        <v>133</v>
      </c>
      <c r="E38" s="162"/>
      <c r="F38" s="60" t="str">
        <f t="shared" si="1"/>
        <v/>
      </c>
    </row>
    <row r="39" spans="1:6" ht="13.8">
      <c r="A39" s="52"/>
      <c r="B39" s="53"/>
      <c r="C39" s="54"/>
      <c r="D39" s="54"/>
      <c r="E39" s="162"/>
      <c r="F39" s="60" t="str">
        <f t="shared" si="1"/>
        <v/>
      </c>
    </row>
    <row r="40" spans="1:6" ht="13.8">
      <c r="A40" s="37" t="s">
        <v>718</v>
      </c>
      <c r="B40" s="25" t="s">
        <v>711</v>
      </c>
      <c r="C40" s="24"/>
      <c r="D40" s="19"/>
      <c r="E40" s="162"/>
      <c r="F40" s="60" t="str">
        <f>IF(E40="","",E40*D40)</f>
        <v/>
      </c>
    </row>
    <row r="41" spans="1:6" ht="13.8">
      <c r="A41" s="37"/>
      <c r="B41" s="25" t="s">
        <v>719</v>
      </c>
      <c r="C41" s="24"/>
      <c r="D41" s="19"/>
      <c r="E41" s="162"/>
      <c r="F41" s="60" t="str">
        <f t="shared" si="1"/>
        <v/>
      </c>
    </row>
    <row r="42" spans="1:6" ht="13.8">
      <c r="A42" s="37"/>
      <c r="B42" s="25" t="s">
        <v>720</v>
      </c>
      <c r="C42" s="24"/>
      <c r="D42" s="19"/>
      <c r="E42" s="162"/>
      <c r="F42" s="60" t="str">
        <f t="shared" si="1"/>
        <v/>
      </c>
    </row>
    <row r="43" spans="1:6" ht="13.8">
      <c r="A43" s="37"/>
      <c r="B43" s="25" t="s">
        <v>721</v>
      </c>
      <c r="C43" s="24"/>
      <c r="D43" s="19"/>
      <c r="E43" s="162"/>
      <c r="F43" s="60" t="str">
        <f t="shared" si="1"/>
        <v/>
      </c>
    </row>
    <row r="44" spans="1:6" ht="13.8">
      <c r="A44" s="37"/>
      <c r="B44" s="34" t="s">
        <v>722</v>
      </c>
      <c r="C44" s="24"/>
      <c r="D44" s="19"/>
      <c r="E44" s="162"/>
      <c r="F44" s="60" t="str">
        <f t="shared" si="1"/>
        <v/>
      </c>
    </row>
    <row r="45" spans="1:6" ht="13.8">
      <c r="A45" s="37"/>
      <c r="B45" s="25" t="s">
        <v>723</v>
      </c>
      <c r="C45" s="24"/>
      <c r="D45" s="19"/>
      <c r="E45" s="162"/>
      <c r="F45" s="60" t="str">
        <f t="shared" si="1"/>
        <v/>
      </c>
    </row>
    <row r="46" spans="1:6" ht="13.8">
      <c r="A46" s="37"/>
      <c r="B46" s="25" t="s">
        <v>724</v>
      </c>
      <c r="C46" s="24" t="s">
        <v>686</v>
      </c>
      <c r="D46" s="24">
        <v>32</v>
      </c>
      <c r="E46" s="162"/>
      <c r="F46" s="60" t="str">
        <f t="shared" si="1"/>
        <v/>
      </c>
    </row>
    <row r="47" spans="1:6" ht="13.8">
      <c r="A47" s="37"/>
      <c r="B47" s="25"/>
      <c r="C47" s="24"/>
      <c r="D47" s="19"/>
      <c r="E47" s="162"/>
      <c r="F47" s="60" t="str">
        <f t="shared" si="1"/>
        <v/>
      </c>
    </row>
    <row r="48" spans="1:6" ht="13.8">
      <c r="A48" s="37" t="s">
        <v>725</v>
      </c>
      <c r="B48" s="25" t="s">
        <v>726</v>
      </c>
      <c r="C48" s="24"/>
      <c r="D48" s="24"/>
      <c r="E48" s="162"/>
      <c r="F48" s="60" t="str">
        <f t="shared" si="1"/>
        <v/>
      </c>
    </row>
    <row r="49" spans="1:6" ht="13.8">
      <c r="A49" s="37"/>
      <c r="B49" s="25" t="s">
        <v>727</v>
      </c>
      <c r="C49" s="24"/>
      <c r="D49" s="24"/>
      <c r="E49" s="162"/>
      <c r="F49" s="60" t="str">
        <f>IF(E49="","",E49*D49)</f>
        <v/>
      </c>
    </row>
    <row r="50" spans="1:6" ht="13.8">
      <c r="A50" s="37"/>
      <c r="B50" s="25" t="s">
        <v>728</v>
      </c>
      <c r="C50" s="24"/>
      <c r="D50" s="24"/>
      <c r="E50" s="162"/>
      <c r="F50" s="60" t="str">
        <f t="shared" si="1"/>
        <v/>
      </c>
    </row>
    <row r="51" spans="1:6" ht="13.8">
      <c r="A51" s="37"/>
      <c r="B51" s="25" t="s">
        <v>729</v>
      </c>
      <c r="C51" s="24"/>
      <c r="D51" s="24"/>
      <c r="E51" s="162"/>
      <c r="F51" s="60" t="str">
        <f t="shared" si="1"/>
        <v/>
      </c>
    </row>
    <row r="52" spans="1:6" ht="13.8">
      <c r="A52" s="37"/>
      <c r="B52" s="25" t="s">
        <v>730</v>
      </c>
      <c r="C52" s="24"/>
      <c r="D52" s="24"/>
      <c r="E52" s="162"/>
      <c r="F52" s="60" t="str">
        <f t="shared" si="1"/>
        <v/>
      </c>
    </row>
    <row r="53" spans="1:6" ht="13.8">
      <c r="A53" s="37"/>
      <c r="B53" s="25" t="s">
        <v>731</v>
      </c>
      <c r="C53" s="24"/>
      <c r="D53" s="24"/>
      <c r="E53" s="162"/>
      <c r="F53" s="60" t="str">
        <f t="shared" si="1"/>
        <v/>
      </c>
    </row>
    <row r="54" spans="1:6" ht="13.8">
      <c r="A54" s="37"/>
      <c r="B54" s="25" t="s">
        <v>732</v>
      </c>
      <c r="C54" s="24" t="s">
        <v>702</v>
      </c>
      <c r="D54" s="24">
        <v>6</v>
      </c>
      <c r="E54" s="162"/>
      <c r="F54" s="60" t="str">
        <f t="shared" si="1"/>
        <v/>
      </c>
    </row>
    <row r="55" spans="1:6" ht="13.8">
      <c r="A55" s="37"/>
      <c r="B55" s="25"/>
      <c r="C55" s="24"/>
      <c r="D55" s="19"/>
      <c r="E55" s="162"/>
      <c r="F55" s="60" t="str">
        <f t="shared" si="1"/>
        <v/>
      </c>
    </row>
    <row r="56" spans="1:6" ht="13.8">
      <c r="A56" s="40" t="s">
        <v>733</v>
      </c>
      <c r="B56" s="33" t="s">
        <v>734</v>
      </c>
      <c r="C56" s="24"/>
      <c r="D56" s="24"/>
      <c r="E56" s="162"/>
      <c r="F56" s="60" t="str">
        <f t="shared" si="1"/>
        <v/>
      </c>
    </row>
    <row r="57" spans="1:6" ht="13.8">
      <c r="A57" s="40"/>
      <c r="B57" s="33" t="s">
        <v>735</v>
      </c>
      <c r="C57" s="24"/>
      <c r="D57" s="24"/>
      <c r="E57" s="162"/>
      <c r="F57" s="60" t="str">
        <f t="shared" si="1"/>
        <v/>
      </c>
    </row>
    <row r="58" spans="1:6" ht="13.8">
      <c r="A58" s="40"/>
      <c r="B58" s="33" t="s">
        <v>736</v>
      </c>
      <c r="C58" s="24" t="s">
        <v>686</v>
      </c>
      <c r="D58" s="24">
        <v>0</v>
      </c>
      <c r="E58" s="162"/>
      <c r="F58" s="60" t="str">
        <f t="shared" si="1"/>
        <v/>
      </c>
    </row>
    <row r="59" spans="1:6" ht="13.8">
      <c r="A59" s="40"/>
      <c r="B59" s="33"/>
      <c r="C59" s="24"/>
      <c r="D59" s="24"/>
      <c r="E59" s="162"/>
      <c r="F59" s="60" t="str">
        <f t="shared" si="1"/>
        <v/>
      </c>
    </row>
    <row r="60" spans="1:6" ht="13.8">
      <c r="A60" s="37" t="s">
        <v>737</v>
      </c>
      <c r="B60" s="25" t="s">
        <v>738</v>
      </c>
      <c r="C60" s="24"/>
      <c r="D60" s="24"/>
      <c r="E60" s="162"/>
      <c r="F60" s="60" t="str">
        <f t="shared" si="1"/>
        <v/>
      </c>
    </row>
    <row r="61" spans="1:6" ht="13.8">
      <c r="A61" s="37"/>
      <c r="B61" s="25" t="s">
        <v>739</v>
      </c>
      <c r="C61" s="24" t="s">
        <v>740</v>
      </c>
      <c r="D61" s="24">
        <v>500</v>
      </c>
      <c r="E61" s="162"/>
      <c r="F61" s="60" t="str">
        <f t="shared" si="1"/>
        <v/>
      </c>
    </row>
    <row r="62" spans="1:6" ht="13.8">
      <c r="A62" s="37"/>
      <c r="B62" s="25"/>
      <c r="C62" s="24"/>
      <c r="D62" s="24"/>
      <c r="E62" s="162"/>
      <c r="F62" s="60" t="str">
        <f t="shared" si="1"/>
        <v/>
      </c>
    </row>
    <row r="63" spans="1:6" ht="13.8">
      <c r="A63" s="40" t="s">
        <v>741</v>
      </c>
      <c r="B63" s="33" t="s">
        <v>742</v>
      </c>
      <c r="C63" s="24"/>
      <c r="D63" s="24"/>
      <c r="E63" s="162"/>
      <c r="F63" s="60" t="str">
        <f t="shared" si="1"/>
        <v/>
      </c>
    </row>
    <row r="64" spans="1:6" ht="13.8">
      <c r="A64" s="40"/>
      <c r="B64" s="33" t="s">
        <v>743</v>
      </c>
      <c r="C64" s="24"/>
      <c r="D64" s="24"/>
      <c r="E64" s="162"/>
      <c r="F64" s="60" t="str">
        <f t="shared" si="1"/>
        <v/>
      </c>
    </row>
    <row r="65" spans="1:6" ht="13.8">
      <c r="A65" s="40"/>
      <c r="B65" s="33" t="s">
        <v>744</v>
      </c>
      <c r="C65" s="24" t="s">
        <v>745</v>
      </c>
      <c r="D65" s="24">
        <v>6</v>
      </c>
      <c r="E65" s="162"/>
      <c r="F65" s="60" t="str">
        <f t="shared" si="1"/>
        <v/>
      </c>
    </row>
    <row r="66" spans="1:6" ht="13.8">
      <c r="A66" s="37"/>
      <c r="B66" s="25"/>
      <c r="C66" s="24"/>
      <c r="D66" s="24"/>
      <c r="E66" s="162"/>
      <c r="F66" s="60" t="str">
        <f t="shared" si="1"/>
        <v/>
      </c>
    </row>
    <row r="67" spans="1:6" ht="13.8">
      <c r="A67" s="40" t="s">
        <v>746</v>
      </c>
      <c r="B67" s="25" t="s">
        <v>747</v>
      </c>
      <c r="C67" s="24" t="s">
        <v>745</v>
      </c>
      <c r="D67" s="24">
        <v>105</v>
      </c>
      <c r="E67" s="162"/>
      <c r="F67" s="60" t="str">
        <f t="shared" si="1"/>
        <v/>
      </c>
    </row>
    <row r="68" spans="1:6" ht="13.8">
      <c r="A68" s="37"/>
      <c r="B68" s="25"/>
      <c r="C68" s="24"/>
      <c r="D68" s="24"/>
      <c r="E68" s="162"/>
      <c r="F68" s="60" t="str">
        <f>IF(E68="","",E68*D68)</f>
        <v/>
      </c>
    </row>
    <row r="69" spans="1:6" ht="13.8">
      <c r="A69" s="25" t="s">
        <v>748</v>
      </c>
      <c r="B69" s="25" t="s">
        <v>749</v>
      </c>
      <c r="C69" s="24"/>
      <c r="D69" s="24"/>
      <c r="E69" s="162"/>
      <c r="F69" s="60" t="str">
        <f t="shared" si="1"/>
        <v/>
      </c>
    </row>
    <row r="70" spans="1:6" ht="13.8">
      <c r="A70" s="25"/>
      <c r="B70" s="25" t="s">
        <v>750</v>
      </c>
      <c r="C70" s="24"/>
      <c r="D70" s="24"/>
      <c r="E70" s="162"/>
      <c r="F70" s="60" t="str">
        <f t="shared" si="1"/>
        <v/>
      </c>
    </row>
    <row r="71" spans="1:6" ht="13.8">
      <c r="A71" s="25"/>
      <c r="B71" s="25" t="s">
        <v>751</v>
      </c>
      <c r="C71" s="24"/>
      <c r="D71" s="24"/>
      <c r="E71" s="162"/>
      <c r="F71" s="60" t="str">
        <f t="shared" si="1"/>
        <v/>
      </c>
    </row>
    <row r="72" spans="1:6" ht="13.8">
      <c r="A72" s="25"/>
      <c r="B72" s="25" t="s">
        <v>752</v>
      </c>
      <c r="C72" s="24" t="s">
        <v>702</v>
      </c>
      <c r="D72" s="24">
        <v>1</v>
      </c>
      <c r="E72" s="162"/>
      <c r="F72" s="60" t="str">
        <f t="shared" si="1"/>
        <v/>
      </c>
    </row>
    <row r="73" spans="1:6" ht="13.8">
      <c r="A73" s="37"/>
      <c r="B73" s="25"/>
      <c r="C73" s="24"/>
      <c r="D73" s="24"/>
      <c r="E73" s="162"/>
      <c r="F73" s="60" t="str">
        <f t="shared" si="1"/>
        <v/>
      </c>
    </row>
    <row r="74" spans="1:6" ht="13.8">
      <c r="A74" s="25" t="s">
        <v>753</v>
      </c>
      <c r="B74" s="25" t="s">
        <v>754</v>
      </c>
      <c r="C74" s="24"/>
      <c r="D74" s="24"/>
      <c r="E74" s="162"/>
      <c r="F74" s="60" t="str">
        <f t="shared" si="1"/>
        <v/>
      </c>
    </row>
    <row r="75" spans="1:6" ht="13.8">
      <c r="A75" s="25"/>
      <c r="B75" s="25" t="s">
        <v>755</v>
      </c>
      <c r="C75" s="24"/>
      <c r="D75" s="24"/>
      <c r="E75" s="162"/>
      <c r="F75" s="60" t="str">
        <f t="shared" si="1"/>
        <v/>
      </c>
    </row>
    <row r="76" spans="1:6" ht="13.8">
      <c r="A76" s="25"/>
      <c r="B76" s="25" t="s">
        <v>756</v>
      </c>
      <c r="C76" s="24" t="s">
        <v>702</v>
      </c>
      <c r="D76" s="24">
        <v>1</v>
      </c>
      <c r="E76" s="162"/>
      <c r="F76" s="60" t="str">
        <f t="shared" si="1"/>
        <v/>
      </c>
    </row>
    <row r="77" spans="1:6" ht="13.8">
      <c r="A77" s="25"/>
      <c r="B77" s="25"/>
      <c r="C77" s="24"/>
      <c r="D77" s="24"/>
      <c r="E77" s="162"/>
      <c r="F77" s="60" t="str">
        <f t="shared" si="1"/>
        <v/>
      </c>
    </row>
    <row r="78" spans="1:6" ht="13.8">
      <c r="A78" s="37" t="s">
        <v>757</v>
      </c>
      <c r="B78" s="21" t="s">
        <v>758</v>
      </c>
      <c r="C78" s="19"/>
      <c r="D78" s="20"/>
      <c r="E78" s="162"/>
      <c r="F78" s="60" t="str">
        <f t="shared" si="1"/>
        <v/>
      </c>
    </row>
    <row r="79" spans="1:6" ht="13.8">
      <c r="A79" s="37"/>
      <c r="B79" s="21" t="s">
        <v>759</v>
      </c>
      <c r="C79" s="19"/>
      <c r="D79" s="20"/>
      <c r="E79" s="162"/>
      <c r="F79" s="60" t="str">
        <f t="shared" si="1"/>
        <v/>
      </c>
    </row>
    <row r="80" spans="1:6" ht="13.8">
      <c r="A80" s="37"/>
      <c r="B80" s="21" t="s">
        <v>760</v>
      </c>
      <c r="C80" s="20" t="s">
        <v>702</v>
      </c>
      <c r="D80" s="20">
        <v>1</v>
      </c>
      <c r="E80" s="162"/>
      <c r="F80" s="60" t="str">
        <f t="shared" si="1"/>
        <v/>
      </c>
    </row>
    <row r="81" spans="1:8" ht="13.8">
      <c r="A81" s="37"/>
      <c r="B81" s="19"/>
      <c r="C81" s="19"/>
      <c r="D81" s="20"/>
      <c r="E81" s="162"/>
      <c r="F81" s="60" t="str">
        <f t="shared" si="1"/>
        <v/>
      </c>
      <c r="G81" s="19"/>
      <c r="H81" s="19"/>
    </row>
    <row r="82" spans="1:8" ht="13.8">
      <c r="A82" s="37" t="s">
        <v>761</v>
      </c>
      <c r="B82" s="25" t="s">
        <v>762</v>
      </c>
      <c r="C82" s="24"/>
      <c r="D82" s="24"/>
      <c r="E82" s="162"/>
      <c r="F82" s="60" t="str">
        <f t="shared" si="1"/>
        <v/>
      </c>
      <c r="G82" s="19"/>
      <c r="H82" s="19"/>
    </row>
    <row r="83" spans="1:8" ht="13.8">
      <c r="A83" s="37"/>
      <c r="B83" s="25" t="s">
        <v>763</v>
      </c>
      <c r="C83" s="24" t="s">
        <v>702</v>
      </c>
      <c r="D83" s="24">
        <v>2</v>
      </c>
      <c r="E83" s="162"/>
      <c r="F83" s="60" t="str">
        <f t="shared" si="1"/>
        <v/>
      </c>
      <c r="G83" s="19"/>
      <c r="H83" s="19"/>
    </row>
    <row r="84" spans="1:8" ht="13.8">
      <c r="A84" s="37"/>
      <c r="B84" s="25"/>
      <c r="C84" s="24"/>
      <c r="D84" s="24"/>
      <c r="E84" s="162"/>
      <c r="F84" s="60"/>
      <c r="G84" s="19"/>
      <c r="H84" s="19"/>
    </row>
    <row r="85" spans="1:8" ht="13.8">
      <c r="A85" s="37" t="s">
        <v>764</v>
      </c>
      <c r="B85" s="25" t="s">
        <v>765</v>
      </c>
      <c r="C85" s="55" t="s">
        <v>766</v>
      </c>
      <c r="D85" s="24">
        <v>3</v>
      </c>
      <c r="E85" s="162"/>
      <c r="F85" s="60">
        <f>SUM(F17:F83)*0.03</f>
        <v>0</v>
      </c>
      <c r="G85" s="19"/>
      <c r="H85" s="19"/>
    </row>
    <row r="86" spans="1:8" ht="13.8">
      <c r="A86" s="37"/>
      <c r="B86" s="25"/>
      <c r="C86" s="24"/>
      <c r="D86" s="19"/>
      <c r="E86" s="162"/>
      <c r="F86" s="60"/>
      <c r="G86" s="19"/>
      <c r="H86" s="19"/>
    </row>
    <row r="87" spans="1:8" ht="13.8">
      <c r="A87" s="37"/>
      <c r="B87" s="25"/>
      <c r="C87" s="24"/>
      <c r="D87" s="19"/>
      <c r="E87" s="162"/>
      <c r="F87" s="60"/>
      <c r="G87" s="19"/>
      <c r="H87" s="19"/>
    </row>
    <row r="88" spans="1:8" ht="13.8">
      <c r="A88" s="38" t="s">
        <v>767</v>
      </c>
      <c r="B88" s="35" t="s">
        <v>768</v>
      </c>
      <c r="C88" s="36"/>
      <c r="D88" s="36"/>
      <c r="E88" s="36"/>
      <c r="F88" s="61"/>
      <c r="G88" s="29"/>
      <c r="H88" s="29"/>
    </row>
    <row r="89" spans="1:8" ht="13.8">
      <c r="A89" s="37"/>
      <c r="B89" s="34"/>
      <c r="C89" s="24"/>
      <c r="D89" s="24"/>
      <c r="E89" s="162"/>
      <c r="F89" s="60" t="str">
        <f t="shared" ref="F89:F153" si="2">IF(E89="","",E89*D89)</f>
        <v/>
      </c>
      <c r="G89" s="29"/>
      <c r="H89" s="29"/>
    </row>
    <row r="90" spans="1:8" ht="13.8">
      <c r="A90" s="37"/>
      <c r="B90" s="32" t="s">
        <v>769</v>
      </c>
      <c r="C90" s="24"/>
      <c r="D90" s="24"/>
      <c r="E90" s="162"/>
      <c r="F90" s="60" t="str">
        <f t="shared" si="2"/>
        <v/>
      </c>
      <c r="G90" s="29"/>
      <c r="H90" s="29"/>
    </row>
    <row r="91" spans="1:8" ht="13.8">
      <c r="A91" s="37" t="s">
        <v>684</v>
      </c>
      <c r="B91" s="25" t="s">
        <v>770</v>
      </c>
      <c r="C91" s="24"/>
      <c r="D91" s="24"/>
      <c r="E91" s="162"/>
      <c r="F91" s="60" t="str">
        <f t="shared" si="2"/>
        <v/>
      </c>
      <c r="G91" s="29"/>
      <c r="H91" s="29"/>
    </row>
    <row r="92" spans="1:8" ht="13.8">
      <c r="A92" s="37"/>
      <c r="B92" s="25" t="s">
        <v>771</v>
      </c>
      <c r="C92" s="24"/>
      <c r="D92" s="24"/>
      <c r="E92" s="162"/>
      <c r="F92" s="60" t="str">
        <f t="shared" si="2"/>
        <v/>
      </c>
      <c r="G92" s="29"/>
      <c r="H92" s="29"/>
    </row>
    <row r="93" spans="1:8" ht="13.8">
      <c r="A93" s="37"/>
      <c r="B93" s="43" t="s">
        <v>772</v>
      </c>
      <c r="C93" s="24"/>
      <c r="D93" s="24"/>
      <c r="E93" s="162"/>
      <c r="F93" s="60" t="str">
        <f t="shared" si="2"/>
        <v/>
      </c>
      <c r="G93" s="29"/>
      <c r="H93" s="29"/>
    </row>
    <row r="94" spans="1:8" ht="13.8">
      <c r="A94" s="43"/>
      <c r="B94" s="43" t="s">
        <v>773</v>
      </c>
      <c r="C94" s="43"/>
      <c r="D94" s="43"/>
      <c r="E94" s="162"/>
      <c r="F94" s="60" t="str">
        <f t="shared" si="2"/>
        <v/>
      </c>
      <c r="G94" s="43"/>
      <c r="H94" s="43"/>
    </row>
    <row r="95" spans="1:8" ht="13.8">
      <c r="A95" s="43"/>
      <c r="B95" s="43" t="s">
        <v>774</v>
      </c>
      <c r="C95" s="43"/>
      <c r="D95" s="43"/>
      <c r="E95" s="162"/>
      <c r="F95" s="60" t="str">
        <f t="shared" si="2"/>
        <v/>
      </c>
      <c r="G95" s="43"/>
      <c r="H95" s="43"/>
    </row>
    <row r="96" spans="1:8" ht="13.8">
      <c r="A96" s="37"/>
      <c r="B96" s="34" t="s">
        <v>775</v>
      </c>
      <c r="C96" s="24" t="s">
        <v>702</v>
      </c>
      <c r="D96" s="24">
        <v>6</v>
      </c>
      <c r="E96" s="162"/>
      <c r="F96" s="60" t="str">
        <f t="shared" si="2"/>
        <v/>
      </c>
      <c r="G96" s="29"/>
      <c r="H96" s="29"/>
    </row>
    <row r="97" spans="1:249" ht="13.8">
      <c r="A97" s="37"/>
      <c r="B97" s="34"/>
      <c r="C97" s="24"/>
      <c r="D97" s="24"/>
      <c r="E97" s="162"/>
      <c r="F97" s="60" t="str">
        <f t="shared" si="2"/>
        <v/>
      </c>
      <c r="G97" s="29"/>
      <c r="H97" s="29"/>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row>
    <row r="98" spans="1:249" ht="13.8">
      <c r="A98" s="37"/>
      <c r="B98" s="32" t="s">
        <v>769</v>
      </c>
      <c r="C98" s="24"/>
      <c r="D98" s="24"/>
      <c r="E98" s="162"/>
      <c r="F98" s="60" t="str">
        <f t="shared" si="2"/>
        <v/>
      </c>
      <c r="G98" s="29"/>
      <c r="H98" s="29"/>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row>
    <row r="99" spans="1:249" ht="13.8">
      <c r="A99" s="37" t="s">
        <v>687</v>
      </c>
      <c r="B99" s="25" t="s">
        <v>776</v>
      </c>
      <c r="C99" s="24"/>
      <c r="D99" s="24"/>
      <c r="E99" s="162"/>
      <c r="F99" s="60" t="str">
        <f t="shared" si="2"/>
        <v/>
      </c>
      <c r="G99" s="29"/>
      <c r="H99" s="29"/>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row>
    <row r="100" spans="1:249" ht="13.8">
      <c r="A100" s="37"/>
      <c r="B100" s="25" t="s">
        <v>777</v>
      </c>
      <c r="C100" s="24"/>
      <c r="D100" s="24"/>
      <c r="E100" s="162"/>
      <c r="F100" s="60" t="str">
        <f t="shared" si="2"/>
        <v/>
      </c>
      <c r="G100" s="29"/>
      <c r="H100" s="29"/>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row>
    <row r="101" spans="1:249" ht="13.8">
      <c r="A101" s="37"/>
      <c r="B101" s="25" t="s">
        <v>778</v>
      </c>
      <c r="C101" s="24"/>
      <c r="D101" s="24"/>
      <c r="E101" s="162"/>
      <c r="F101" s="60" t="str">
        <f t="shared" si="2"/>
        <v/>
      </c>
      <c r="G101" s="29"/>
      <c r="H101" s="29"/>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row>
    <row r="102" spans="1:249" ht="13.8">
      <c r="A102" s="37"/>
      <c r="B102" s="43" t="s">
        <v>779</v>
      </c>
      <c r="C102" s="24"/>
      <c r="D102" s="24"/>
      <c r="E102" s="162"/>
      <c r="F102" s="60" t="str">
        <f t="shared" si="2"/>
        <v/>
      </c>
      <c r="G102" s="29"/>
      <c r="H102" s="29"/>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row>
    <row r="103" spans="1:249" ht="13.8">
      <c r="A103" s="37"/>
      <c r="B103" s="43" t="s">
        <v>780</v>
      </c>
      <c r="C103" s="24"/>
      <c r="D103" s="24"/>
      <c r="E103" s="162"/>
      <c r="F103" s="60" t="str">
        <f t="shared" si="2"/>
        <v/>
      </c>
      <c r="G103" s="29"/>
      <c r="H103" s="29"/>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row>
    <row r="104" spans="1:249" ht="13.8">
      <c r="A104" s="37"/>
      <c r="B104" s="34" t="s">
        <v>781</v>
      </c>
      <c r="C104" s="24" t="s">
        <v>702</v>
      </c>
      <c r="D104" s="24">
        <v>2</v>
      </c>
      <c r="E104" s="162"/>
      <c r="F104" s="60" t="str">
        <f t="shared" si="2"/>
        <v/>
      </c>
      <c r="G104" s="29"/>
      <c r="H104" s="29"/>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row>
    <row r="105" spans="1:249" ht="13.8">
      <c r="A105" s="37"/>
      <c r="B105" s="34"/>
      <c r="C105" s="24"/>
      <c r="D105" s="24"/>
      <c r="E105" s="162"/>
      <c r="F105" s="60" t="str">
        <f t="shared" si="2"/>
        <v/>
      </c>
      <c r="G105" s="29"/>
      <c r="H105" s="29"/>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row>
    <row r="106" spans="1:249" ht="13.8">
      <c r="A106" s="37" t="s">
        <v>689</v>
      </c>
      <c r="B106" s="32" t="s">
        <v>782</v>
      </c>
      <c r="C106" s="24"/>
      <c r="D106" s="24"/>
      <c r="E106" s="162"/>
      <c r="F106" s="60" t="str">
        <f t="shared" si="2"/>
        <v/>
      </c>
      <c r="G106" s="29"/>
      <c r="H106" s="29"/>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row>
    <row r="107" spans="1:249" ht="13.8">
      <c r="A107" s="37"/>
      <c r="B107" s="32" t="s">
        <v>783</v>
      </c>
      <c r="C107" s="24" t="s">
        <v>686</v>
      </c>
      <c r="D107" s="24">
        <v>300</v>
      </c>
      <c r="E107" s="162"/>
      <c r="F107" s="60" t="str">
        <f t="shared" si="2"/>
        <v/>
      </c>
      <c r="G107" s="29"/>
      <c r="H107" s="29"/>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row>
    <row r="108" spans="1:249" ht="13.8">
      <c r="A108" s="37"/>
      <c r="B108" s="23" t="s">
        <v>784</v>
      </c>
      <c r="C108" s="20" t="s">
        <v>686</v>
      </c>
      <c r="D108" s="24">
        <v>0</v>
      </c>
      <c r="E108" s="162"/>
      <c r="F108" s="60" t="str">
        <f t="shared" si="2"/>
        <v/>
      </c>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row>
    <row r="109" spans="1:249" ht="13.8">
      <c r="A109" s="37"/>
      <c r="B109" s="32"/>
      <c r="C109" s="24"/>
      <c r="D109" s="24"/>
      <c r="E109" s="162"/>
      <c r="F109" s="60" t="str">
        <f t="shared" si="2"/>
        <v/>
      </c>
      <c r="G109" s="29"/>
      <c r="H109" s="29"/>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row>
    <row r="110" spans="1:249" ht="13.8">
      <c r="A110" s="41" t="s">
        <v>691</v>
      </c>
      <c r="B110" s="21" t="s">
        <v>785</v>
      </c>
      <c r="C110" s="20"/>
      <c r="D110" s="24"/>
      <c r="E110" s="162"/>
      <c r="F110" s="60" t="str">
        <f t="shared" si="2"/>
        <v/>
      </c>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row>
    <row r="111" spans="1:249" ht="13.8">
      <c r="A111" s="41"/>
      <c r="B111" s="21" t="s">
        <v>786</v>
      </c>
      <c r="C111" s="20" t="s">
        <v>702</v>
      </c>
      <c r="D111" s="24">
        <v>1</v>
      </c>
      <c r="E111" s="162"/>
      <c r="F111" s="60" t="str">
        <f t="shared" si="2"/>
        <v/>
      </c>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row>
    <row r="112" spans="1:249" ht="13.8">
      <c r="A112" s="37"/>
      <c r="B112" s="25"/>
      <c r="C112" s="24"/>
      <c r="D112" s="19"/>
      <c r="E112" s="162"/>
      <c r="F112" s="60" t="str">
        <f t="shared" si="2"/>
        <v/>
      </c>
      <c r="G112" s="24"/>
      <c r="H112" s="28"/>
      <c r="I112" s="28"/>
      <c r="J112" s="24"/>
      <c r="K112" s="25"/>
      <c r="L112" s="26"/>
      <c r="M112" s="26"/>
      <c r="N112" s="27"/>
      <c r="O112" s="24"/>
      <c r="P112" s="28"/>
      <c r="Q112" s="28"/>
      <c r="R112" s="24"/>
      <c r="S112" s="25"/>
      <c r="T112" s="26"/>
      <c r="U112" s="26"/>
      <c r="V112" s="27"/>
      <c r="W112" s="24"/>
      <c r="X112" s="28"/>
      <c r="Y112" s="28"/>
      <c r="Z112" s="24"/>
      <c r="AA112" s="25"/>
      <c r="AB112" s="26"/>
      <c r="AC112" s="26"/>
      <c r="AD112" s="27"/>
      <c r="AE112" s="24"/>
      <c r="AF112" s="28"/>
      <c r="AG112" s="28"/>
      <c r="AH112" s="24"/>
      <c r="AI112" s="25"/>
      <c r="AJ112" s="26"/>
      <c r="AK112" s="26"/>
      <c r="AL112" s="27"/>
      <c r="AM112" s="24"/>
      <c r="AN112" s="28"/>
      <c r="AO112" s="28"/>
      <c r="AP112" s="24"/>
      <c r="AQ112" s="25"/>
      <c r="AR112" s="26"/>
      <c r="AS112" s="26"/>
      <c r="AT112" s="27"/>
      <c r="AU112" s="24"/>
      <c r="AV112" s="28"/>
      <c r="AW112" s="28"/>
      <c r="AX112" s="24"/>
      <c r="AY112" s="25"/>
      <c r="AZ112" s="26"/>
      <c r="BA112" s="26"/>
      <c r="BB112" s="27"/>
      <c r="BC112" s="24"/>
      <c r="BD112" s="28"/>
      <c r="BE112" s="28"/>
      <c r="BF112" s="24"/>
      <c r="BG112" s="25"/>
      <c r="BH112" s="26"/>
      <c r="BI112" s="26"/>
      <c r="BJ112" s="27"/>
      <c r="BK112" s="24"/>
      <c r="BL112" s="28"/>
      <c r="BM112" s="28"/>
      <c r="BN112" s="24"/>
      <c r="BO112" s="25"/>
      <c r="BP112" s="26"/>
      <c r="BQ112" s="26"/>
      <c r="BR112" s="27"/>
      <c r="BS112" s="24"/>
      <c r="BT112" s="28"/>
      <c r="BU112" s="28"/>
      <c r="BV112" s="24"/>
      <c r="BW112" s="25"/>
      <c r="BX112" s="26"/>
      <c r="BY112" s="26"/>
      <c r="BZ112" s="27"/>
      <c r="CA112" s="24"/>
      <c r="CB112" s="28"/>
      <c r="CC112" s="28"/>
      <c r="CD112" s="24"/>
      <c r="CE112" s="25"/>
      <c r="CF112" s="26"/>
      <c r="CG112" s="26"/>
      <c r="CH112" s="27"/>
      <c r="CI112" s="24"/>
      <c r="CJ112" s="28"/>
      <c r="CK112" s="28"/>
      <c r="CL112" s="24"/>
      <c r="CM112" s="25"/>
      <c r="CN112" s="26"/>
      <c r="CO112" s="26"/>
      <c r="CP112" s="27"/>
      <c r="CQ112" s="24"/>
      <c r="CR112" s="28"/>
      <c r="CS112" s="28"/>
      <c r="CT112" s="24"/>
      <c r="CU112" s="25"/>
      <c r="CV112" s="26"/>
      <c r="CW112" s="26"/>
      <c r="CX112" s="27"/>
      <c r="CY112" s="24"/>
      <c r="CZ112" s="28"/>
      <c r="DA112" s="28"/>
      <c r="DB112" s="24"/>
      <c r="DC112" s="25"/>
      <c r="DD112" s="26"/>
      <c r="DE112" s="26"/>
      <c r="DF112" s="27"/>
      <c r="DG112" s="24"/>
      <c r="DH112" s="28"/>
      <c r="DI112" s="28"/>
      <c r="DJ112" s="24"/>
      <c r="DK112" s="25"/>
      <c r="DL112" s="26"/>
      <c r="DM112" s="26"/>
      <c r="DN112" s="27"/>
      <c r="DO112" s="24"/>
      <c r="DP112" s="28"/>
      <c r="DQ112" s="28"/>
      <c r="DR112" s="24"/>
      <c r="DS112" s="25"/>
      <c r="DT112" s="26"/>
      <c r="DU112" s="26"/>
      <c r="DV112" s="27"/>
      <c r="DW112" s="24"/>
      <c r="DX112" s="28"/>
      <c r="DY112" s="28"/>
      <c r="DZ112" s="24"/>
      <c r="EA112" s="25"/>
      <c r="EB112" s="26"/>
      <c r="EC112" s="26"/>
      <c r="ED112" s="27"/>
      <c r="EE112" s="24"/>
      <c r="EF112" s="28"/>
      <c r="EG112" s="28"/>
      <c r="EH112" s="24"/>
      <c r="EI112" s="25"/>
      <c r="EJ112" s="26"/>
      <c r="EK112" s="26"/>
      <c r="EL112" s="27"/>
      <c r="EM112" s="24"/>
      <c r="EN112" s="28"/>
      <c r="EO112" s="28"/>
      <c r="EP112" s="24"/>
      <c r="EQ112" s="25"/>
      <c r="ER112" s="26"/>
      <c r="ES112" s="26"/>
      <c r="ET112" s="27"/>
      <c r="EU112" s="24"/>
      <c r="EV112" s="28"/>
      <c r="EW112" s="28"/>
      <c r="EX112" s="24"/>
      <c r="EY112" s="25"/>
      <c r="EZ112" s="26"/>
      <c r="FA112" s="26"/>
      <c r="FB112" s="27"/>
      <c r="FC112" s="24"/>
      <c r="FD112" s="28"/>
      <c r="FE112" s="28"/>
      <c r="FF112" s="24"/>
      <c r="FG112" s="25"/>
      <c r="FH112" s="26"/>
      <c r="FI112" s="26"/>
      <c r="FJ112" s="27"/>
      <c r="FK112" s="24"/>
      <c r="FL112" s="28"/>
      <c r="FM112" s="28"/>
      <c r="FN112" s="24"/>
      <c r="FO112" s="25"/>
      <c r="FP112" s="26"/>
      <c r="FQ112" s="26"/>
      <c r="FR112" s="27"/>
      <c r="FS112" s="24"/>
      <c r="FT112" s="28"/>
      <c r="FU112" s="28"/>
      <c r="FV112" s="24"/>
      <c r="FW112" s="25"/>
      <c r="FX112" s="26"/>
      <c r="FY112" s="26"/>
      <c r="FZ112" s="27"/>
      <c r="GA112" s="24"/>
      <c r="GB112" s="28"/>
      <c r="GC112" s="28"/>
      <c r="GD112" s="24"/>
      <c r="GE112" s="25"/>
      <c r="GF112" s="26"/>
      <c r="GG112" s="26"/>
      <c r="GH112" s="27"/>
      <c r="GI112" s="24"/>
      <c r="GJ112" s="28"/>
      <c r="GK112" s="28"/>
      <c r="GL112" s="24"/>
      <c r="GM112" s="25"/>
      <c r="GN112" s="26"/>
      <c r="GO112" s="26"/>
      <c r="GP112" s="27"/>
      <c r="GQ112" s="24"/>
      <c r="GR112" s="28"/>
      <c r="GS112" s="28"/>
      <c r="GT112" s="24"/>
      <c r="GU112" s="25"/>
      <c r="GV112" s="26"/>
      <c r="GW112" s="26"/>
      <c r="GX112" s="27"/>
      <c r="GY112" s="24"/>
      <c r="GZ112" s="28"/>
      <c r="HA112" s="28"/>
      <c r="HB112" s="24"/>
      <c r="HC112" s="25"/>
      <c r="HD112" s="26"/>
      <c r="HE112" s="26"/>
      <c r="HF112" s="27"/>
      <c r="HG112" s="24"/>
      <c r="HH112" s="28"/>
      <c r="HI112" s="28"/>
      <c r="HJ112" s="24"/>
      <c r="HK112" s="25"/>
      <c r="HL112" s="26"/>
      <c r="HM112" s="26"/>
      <c r="HN112" s="27"/>
      <c r="HO112" s="24"/>
      <c r="HP112" s="28"/>
      <c r="HQ112" s="28"/>
      <c r="HR112" s="24"/>
      <c r="HS112" s="25"/>
      <c r="HT112" s="26"/>
      <c r="HU112" s="26"/>
      <c r="HV112" s="27"/>
      <c r="HW112" s="24"/>
      <c r="HX112" s="28"/>
      <c r="HY112" s="28"/>
      <c r="HZ112" s="24"/>
      <c r="IA112" s="25"/>
      <c r="IB112" s="26"/>
      <c r="IC112" s="26"/>
      <c r="ID112" s="27"/>
      <c r="IE112" s="24"/>
      <c r="IF112" s="28"/>
      <c r="IG112" s="28"/>
      <c r="IH112" s="24"/>
      <c r="II112" s="25"/>
      <c r="IJ112" s="26"/>
      <c r="IK112" s="26"/>
      <c r="IL112" s="27"/>
      <c r="IM112" s="24"/>
      <c r="IN112" s="28"/>
      <c r="IO112" s="28"/>
    </row>
    <row r="113" spans="1:8" ht="13.8">
      <c r="A113" s="37" t="s">
        <v>695</v>
      </c>
      <c r="B113" s="25" t="s">
        <v>787</v>
      </c>
      <c r="C113" s="24"/>
      <c r="D113" s="24"/>
      <c r="E113" s="162"/>
      <c r="F113" s="60" t="str">
        <f t="shared" si="2"/>
        <v/>
      </c>
      <c r="G113" s="29"/>
      <c r="H113" s="29"/>
    </row>
    <row r="114" spans="1:8" ht="13.8">
      <c r="A114" s="37"/>
      <c r="B114" s="25" t="s">
        <v>788</v>
      </c>
      <c r="C114" s="24" t="s">
        <v>702</v>
      </c>
      <c r="D114" s="24">
        <v>16</v>
      </c>
      <c r="E114" s="162"/>
      <c r="F114" s="60" t="str">
        <f t="shared" si="2"/>
        <v/>
      </c>
      <c r="G114" s="29"/>
      <c r="H114" s="29"/>
    </row>
    <row r="115" spans="1:8" ht="13.8">
      <c r="A115" s="37"/>
      <c r="B115" s="25"/>
      <c r="C115" s="24"/>
      <c r="D115" s="24"/>
      <c r="E115" s="162"/>
      <c r="F115" s="60" t="str">
        <f t="shared" si="2"/>
        <v/>
      </c>
      <c r="G115" s="29"/>
      <c r="H115" s="29"/>
    </row>
    <row r="116" spans="1:8" ht="13.8">
      <c r="A116" s="24" t="s">
        <v>718</v>
      </c>
      <c r="B116" s="25" t="s">
        <v>789</v>
      </c>
      <c r="C116" s="27"/>
      <c r="D116" s="24"/>
      <c r="E116" s="162"/>
      <c r="F116" s="60" t="str">
        <f t="shared" si="2"/>
        <v/>
      </c>
      <c r="G116" s="29"/>
      <c r="H116" s="29"/>
    </row>
    <row r="117" spans="1:8" ht="13.8">
      <c r="A117" s="24"/>
      <c r="B117" s="32" t="s">
        <v>790</v>
      </c>
      <c r="C117" s="27"/>
      <c r="D117" s="24"/>
      <c r="E117" s="162"/>
      <c r="F117" s="60" t="str">
        <f t="shared" si="2"/>
        <v/>
      </c>
      <c r="G117" s="29"/>
      <c r="H117" s="29"/>
    </row>
    <row r="118" spans="1:8" ht="13.8">
      <c r="A118" s="24"/>
      <c r="B118" s="25" t="s">
        <v>791</v>
      </c>
      <c r="C118" s="27"/>
      <c r="D118" s="24"/>
      <c r="E118" s="162"/>
      <c r="F118" s="60" t="str">
        <f t="shared" si="2"/>
        <v/>
      </c>
      <c r="G118" s="29"/>
      <c r="H118" s="29"/>
    </row>
    <row r="119" spans="1:8" ht="13.8">
      <c r="A119" s="24"/>
      <c r="B119" s="25" t="s">
        <v>792</v>
      </c>
      <c r="C119" s="27"/>
      <c r="D119" s="24"/>
      <c r="E119" s="162"/>
      <c r="F119" s="60" t="str">
        <f t="shared" si="2"/>
        <v/>
      </c>
      <c r="G119" s="29"/>
      <c r="H119" s="29"/>
    </row>
    <row r="120" spans="1:8" ht="13.8">
      <c r="A120" s="24"/>
      <c r="B120" s="25" t="s">
        <v>793</v>
      </c>
      <c r="C120" s="27"/>
      <c r="D120" s="24"/>
      <c r="E120" s="162"/>
      <c r="F120" s="60" t="str">
        <f t="shared" si="2"/>
        <v/>
      </c>
      <c r="G120" s="29"/>
      <c r="H120" s="29"/>
    </row>
    <row r="121" spans="1:8" ht="13.8">
      <c r="A121" s="24"/>
      <c r="B121" s="25" t="s">
        <v>794</v>
      </c>
      <c r="C121" s="27"/>
      <c r="D121" s="24"/>
      <c r="E121" s="162"/>
      <c r="F121" s="60" t="str">
        <f t="shared" si="2"/>
        <v/>
      </c>
      <c r="G121" s="29"/>
      <c r="H121" s="29"/>
    </row>
    <row r="122" spans="1:8" ht="13.8">
      <c r="A122" s="24"/>
      <c r="B122" s="25" t="s">
        <v>795</v>
      </c>
      <c r="C122" s="27"/>
      <c r="D122" s="24"/>
      <c r="E122" s="162"/>
      <c r="F122" s="60" t="str">
        <f t="shared" si="2"/>
        <v/>
      </c>
      <c r="G122" s="29"/>
      <c r="H122" s="29"/>
    </row>
    <row r="123" spans="1:8" ht="13.8">
      <c r="A123" s="24"/>
      <c r="B123" s="25" t="s">
        <v>796</v>
      </c>
      <c r="C123" s="27"/>
      <c r="D123" s="24"/>
      <c r="E123" s="162"/>
      <c r="F123" s="60" t="str">
        <f t="shared" si="2"/>
        <v/>
      </c>
      <c r="G123" s="29"/>
      <c r="H123" s="29"/>
    </row>
    <row r="124" spans="1:8" ht="13.8">
      <c r="A124" s="24"/>
      <c r="B124" s="25" t="s">
        <v>797</v>
      </c>
      <c r="C124" s="27" t="s">
        <v>702</v>
      </c>
      <c r="D124" s="24">
        <v>8</v>
      </c>
      <c r="E124" s="162"/>
      <c r="F124" s="60" t="str">
        <f t="shared" si="2"/>
        <v/>
      </c>
      <c r="G124" s="29"/>
      <c r="H124" s="29"/>
    </row>
    <row r="125" spans="1:8" ht="13.8">
      <c r="A125" s="37"/>
      <c r="B125" s="25"/>
      <c r="C125" s="24"/>
      <c r="D125" s="24"/>
      <c r="E125" s="162"/>
      <c r="F125" s="60" t="str">
        <f t="shared" si="2"/>
        <v/>
      </c>
      <c r="G125" s="29"/>
      <c r="H125" s="29"/>
    </row>
    <row r="126" spans="1:8" ht="13.8">
      <c r="A126" s="37" t="s">
        <v>725</v>
      </c>
      <c r="B126" s="21" t="s">
        <v>798</v>
      </c>
      <c r="C126" s="19"/>
      <c r="D126" s="19"/>
      <c r="E126" s="162"/>
      <c r="F126" s="60" t="str">
        <f t="shared" si="2"/>
        <v/>
      </c>
      <c r="G126" s="19"/>
      <c r="H126" s="19"/>
    </row>
    <row r="127" spans="1:8" ht="13.8">
      <c r="A127" s="37"/>
      <c r="B127" s="21" t="s">
        <v>799</v>
      </c>
      <c r="C127" s="20" t="s">
        <v>686</v>
      </c>
      <c r="D127" s="24">
        <v>150</v>
      </c>
      <c r="E127" s="162"/>
      <c r="F127" s="60" t="str">
        <f t="shared" si="2"/>
        <v/>
      </c>
      <c r="G127" s="19"/>
      <c r="H127" s="19"/>
    </row>
    <row r="128" spans="1:8" ht="13.8">
      <c r="A128" s="37"/>
      <c r="B128" s="21"/>
      <c r="C128" s="20"/>
      <c r="D128" s="24"/>
      <c r="E128" s="162"/>
      <c r="F128" s="60" t="str">
        <f t="shared" si="2"/>
        <v/>
      </c>
      <c r="G128" s="29"/>
      <c r="H128" s="29"/>
    </row>
    <row r="129" spans="1:8" ht="13.8">
      <c r="A129" s="37" t="s">
        <v>733</v>
      </c>
      <c r="B129" s="25" t="s">
        <v>800</v>
      </c>
      <c r="C129" s="24"/>
      <c r="D129" s="24"/>
      <c r="E129" s="162"/>
      <c r="F129" s="60" t="str">
        <f t="shared" si="2"/>
        <v/>
      </c>
      <c r="G129" s="29"/>
      <c r="H129" s="29"/>
    </row>
    <row r="130" spans="1:8" ht="13.8">
      <c r="A130" s="37"/>
      <c r="B130" s="25" t="s">
        <v>801</v>
      </c>
      <c r="C130" s="24"/>
      <c r="D130" s="19"/>
      <c r="E130" s="162"/>
      <c r="F130" s="60" t="str">
        <f t="shared" si="2"/>
        <v/>
      </c>
      <c r="G130" s="19"/>
      <c r="H130" s="19"/>
    </row>
    <row r="131" spans="1:8" ht="13.8">
      <c r="A131" s="37"/>
      <c r="B131" s="25" t="s">
        <v>802</v>
      </c>
      <c r="C131" s="20" t="s">
        <v>686</v>
      </c>
      <c r="D131" s="24">
        <v>130</v>
      </c>
      <c r="E131" s="162"/>
      <c r="F131" s="60" t="str">
        <f t="shared" si="2"/>
        <v/>
      </c>
      <c r="G131" s="19"/>
      <c r="H131" s="19"/>
    </row>
    <row r="132" spans="1:8" ht="13.8">
      <c r="A132" s="37"/>
      <c r="B132" s="19"/>
      <c r="C132" s="19"/>
      <c r="D132" s="19"/>
      <c r="E132" s="162"/>
      <c r="F132" s="60" t="str">
        <f t="shared" si="2"/>
        <v/>
      </c>
      <c r="G132" s="19"/>
      <c r="H132" s="19"/>
    </row>
    <row r="133" spans="1:8" ht="13.8">
      <c r="A133" s="37" t="s">
        <v>737</v>
      </c>
      <c r="B133" s="21" t="s">
        <v>803</v>
      </c>
      <c r="C133" s="19"/>
      <c r="D133" s="19"/>
      <c r="E133" s="162"/>
      <c r="F133" s="60" t="str">
        <f t="shared" si="2"/>
        <v/>
      </c>
      <c r="G133" s="19"/>
      <c r="H133" s="19"/>
    </row>
    <row r="134" spans="1:8" ht="13.8">
      <c r="A134" s="37"/>
      <c r="B134" s="21" t="s">
        <v>804</v>
      </c>
      <c r="C134" s="20" t="s">
        <v>702</v>
      </c>
      <c r="D134" s="24">
        <v>8</v>
      </c>
      <c r="E134" s="162"/>
      <c r="F134" s="60" t="str">
        <f t="shared" si="2"/>
        <v/>
      </c>
      <c r="G134" s="19"/>
      <c r="H134" s="19"/>
    </row>
    <row r="135" spans="1:8" ht="13.8">
      <c r="A135" s="37"/>
      <c r="B135" s="25"/>
      <c r="C135" s="24"/>
      <c r="D135" s="24"/>
      <c r="E135" s="162"/>
      <c r="F135" s="60" t="str">
        <f t="shared" si="2"/>
        <v/>
      </c>
      <c r="G135" s="25"/>
      <c r="H135" s="25"/>
    </row>
    <row r="136" spans="1:8" ht="13.8">
      <c r="A136" s="37" t="s">
        <v>741</v>
      </c>
      <c r="B136" s="21" t="s">
        <v>805</v>
      </c>
      <c r="C136" s="19"/>
      <c r="D136" s="19"/>
      <c r="E136" s="162"/>
      <c r="F136" s="60" t="str">
        <f t="shared" si="2"/>
        <v/>
      </c>
      <c r="G136" s="19"/>
      <c r="H136" s="19"/>
    </row>
    <row r="137" spans="1:8" ht="13.8">
      <c r="A137" s="37"/>
      <c r="B137" s="21" t="s">
        <v>806</v>
      </c>
      <c r="C137" s="20" t="s">
        <v>702</v>
      </c>
      <c r="D137" s="24">
        <v>1</v>
      </c>
      <c r="E137" s="162"/>
      <c r="F137" s="60" t="str">
        <f t="shared" si="2"/>
        <v/>
      </c>
      <c r="G137" s="19"/>
      <c r="H137" s="19"/>
    </row>
    <row r="138" spans="1:8" ht="13.8">
      <c r="A138" s="37"/>
      <c r="B138" s="19"/>
      <c r="C138" s="19"/>
      <c r="D138" s="19"/>
      <c r="E138" s="162"/>
      <c r="F138" s="60" t="str">
        <f t="shared" si="2"/>
        <v/>
      </c>
      <c r="G138" s="19"/>
      <c r="H138" s="19"/>
    </row>
    <row r="139" spans="1:8" ht="13.8">
      <c r="A139" s="37" t="s">
        <v>746</v>
      </c>
      <c r="B139" s="21" t="s">
        <v>807</v>
      </c>
      <c r="C139" s="20"/>
      <c r="D139" s="24"/>
      <c r="E139" s="162"/>
      <c r="F139" s="60" t="str">
        <f t="shared" si="2"/>
        <v/>
      </c>
      <c r="G139" s="29"/>
      <c r="H139" s="29"/>
    </row>
    <row r="140" spans="1:8" ht="13.8">
      <c r="A140" s="37"/>
      <c r="B140" s="21" t="s">
        <v>808</v>
      </c>
      <c r="C140" s="20"/>
      <c r="D140" s="24"/>
      <c r="E140" s="162"/>
      <c r="F140" s="60" t="str">
        <f t="shared" si="2"/>
        <v/>
      </c>
      <c r="G140" s="29"/>
      <c r="H140" s="29"/>
    </row>
    <row r="141" spans="1:8" ht="13.8">
      <c r="A141" s="37"/>
      <c r="B141" s="21" t="s">
        <v>809</v>
      </c>
      <c r="C141" s="20"/>
      <c r="D141" s="24"/>
      <c r="E141" s="162"/>
      <c r="F141" s="60" t="str">
        <f t="shared" si="2"/>
        <v/>
      </c>
      <c r="G141" s="29"/>
      <c r="H141" s="29"/>
    </row>
    <row r="142" spans="1:8" ht="13.8">
      <c r="A142" s="37"/>
      <c r="B142" s="21" t="s">
        <v>810</v>
      </c>
      <c r="C142" s="20" t="s">
        <v>702</v>
      </c>
      <c r="D142" s="24">
        <v>15</v>
      </c>
      <c r="E142" s="162"/>
      <c r="F142" s="60" t="str">
        <f t="shared" si="2"/>
        <v/>
      </c>
      <c r="G142" s="19"/>
      <c r="H142" s="19"/>
    </row>
    <row r="143" spans="1:8" ht="13.8">
      <c r="A143" s="37"/>
      <c r="B143" s="19"/>
      <c r="C143" s="19"/>
      <c r="D143" s="19"/>
      <c r="E143" s="162"/>
      <c r="F143" s="60" t="str">
        <f t="shared" si="2"/>
        <v/>
      </c>
      <c r="G143" s="19"/>
      <c r="H143" s="19"/>
    </row>
    <row r="144" spans="1:8" ht="13.8">
      <c r="A144" s="37" t="s">
        <v>748</v>
      </c>
      <c r="B144" s="25" t="s">
        <v>811</v>
      </c>
      <c r="C144" s="24"/>
      <c r="D144" s="24"/>
      <c r="E144" s="162"/>
      <c r="F144" s="60" t="str">
        <f t="shared" si="2"/>
        <v/>
      </c>
      <c r="G144" s="25"/>
      <c r="H144" s="25"/>
    </row>
    <row r="145" spans="1:249" ht="13.8">
      <c r="A145" s="37"/>
      <c r="B145" s="25" t="s">
        <v>812</v>
      </c>
      <c r="C145" s="24"/>
      <c r="D145" s="24"/>
      <c r="E145" s="162"/>
      <c r="F145" s="60" t="str">
        <f t="shared" si="2"/>
        <v/>
      </c>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row>
    <row r="146" spans="1:249" ht="13.8">
      <c r="A146" s="37"/>
      <c r="B146" s="25" t="s">
        <v>813</v>
      </c>
      <c r="C146" s="24" t="s">
        <v>702</v>
      </c>
      <c r="D146" s="24">
        <v>1</v>
      </c>
      <c r="E146" s="162"/>
      <c r="F146" s="60" t="str">
        <f t="shared" si="2"/>
        <v/>
      </c>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row>
    <row r="147" spans="1:249" ht="13.8">
      <c r="A147" s="37"/>
      <c r="B147" s="25"/>
      <c r="C147" s="24"/>
      <c r="D147" s="24"/>
      <c r="E147" s="162"/>
      <c r="F147" s="60"/>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row>
    <row r="148" spans="1:249" ht="13.8">
      <c r="A148" s="37" t="s">
        <v>753</v>
      </c>
      <c r="B148" s="25" t="s">
        <v>814</v>
      </c>
      <c r="C148" s="20" t="s">
        <v>766</v>
      </c>
      <c r="D148" s="24">
        <v>3</v>
      </c>
      <c r="E148" s="162"/>
      <c r="F148" s="60">
        <f>SUM(F90:F146)*0.03</f>
        <v>0</v>
      </c>
      <c r="G148" s="21"/>
      <c r="H148" s="21"/>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c r="IN148" s="19"/>
      <c r="IO148" s="19"/>
    </row>
    <row r="149" spans="1:249" ht="13.8">
      <c r="A149" s="39"/>
      <c r="B149" s="25"/>
      <c r="C149" s="24"/>
      <c r="D149" s="19"/>
      <c r="E149" s="162"/>
      <c r="F149" s="63"/>
      <c r="G149" s="21"/>
      <c r="H149" s="21"/>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c r="IN149" s="19"/>
      <c r="IO149" s="19"/>
    </row>
    <row r="150" spans="1:249" ht="13.8">
      <c r="A150" s="38" t="s">
        <v>815</v>
      </c>
      <c r="B150" s="35" t="s">
        <v>816</v>
      </c>
      <c r="C150" s="36"/>
      <c r="D150" s="36"/>
      <c r="E150" s="172"/>
      <c r="F150" s="61"/>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row>
    <row r="151" spans="1:249" ht="13.8">
      <c r="A151" s="42"/>
      <c r="B151" s="22"/>
      <c r="C151" s="19"/>
      <c r="D151" s="19"/>
      <c r="E151" s="162"/>
      <c r="F151" s="60" t="str">
        <f t="shared" si="2"/>
        <v/>
      </c>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row>
    <row r="152" spans="1:249" ht="13.8">
      <c r="A152" s="37" t="s">
        <v>684</v>
      </c>
      <c r="B152" s="56" t="s">
        <v>817</v>
      </c>
      <c r="C152" s="24"/>
      <c r="D152" s="24"/>
      <c r="E152" s="162"/>
      <c r="F152" s="60"/>
      <c r="G152" s="19"/>
      <c r="H152" s="19"/>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row>
    <row r="153" spans="1:249" ht="13.8">
      <c r="A153" s="37"/>
      <c r="B153" s="56" t="s">
        <v>818</v>
      </c>
      <c r="C153" s="24" t="s">
        <v>702</v>
      </c>
      <c r="D153" s="24">
        <v>1</v>
      </c>
      <c r="E153" s="162"/>
      <c r="F153" s="60" t="str">
        <f t="shared" si="2"/>
        <v/>
      </c>
      <c r="G153" s="29"/>
      <c r="H153" s="29"/>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row>
    <row r="154" spans="1:249" ht="13.8">
      <c r="A154" s="37"/>
      <c r="B154" s="56"/>
      <c r="C154" s="24"/>
      <c r="D154" s="19"/>
      <c r="E154" s="162"/>
      <c r="F154" s="60"/>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c r="IN154" s="19"/>
      <c r="IO154" s="19"/>
    </row>
    <row r="155" spans="1:249" ht="13.8">
      <c r="A155" s="37" t="s">
        <v>687</v>
      </c>
      <c r="B155" s="25" t="s">
        <v>819</v>
      </c>
      <c r="C155" s="19"/>
      <c r="D155" s="20"/>
      <c r="E155" s="162"/>
      <c r="F155" s="62"/>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c r="IN155" s="19"/>
      <c r="IO155" s="19"/>
    </row>
    <row r="156" spans="1:249" ht="13.8">
      <c r="A156" s="37"/>
      <c r="B156" s="25" t="s">
        <v>820</v>
      </c>
      <c r="C156" s="20" t="s">
        <v>702</v>
      </c>
      <c r="D156" s="20">
        <v>1</v>
      </c>
      <c r="E156" s="162"/>
      <c r="F156" s="60" t="str">
        <f t="shared" ref="F156" si="3">IF(E156="","",E156*D156)</f>
        <v/>
      </c>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c r="IN156" s="19"/>
      <c r="IO156" s="19"/>
    </row>
    <row r="157" spans="1:249" ht="13.8">
      <c r="A157" s="37"/>
      <c r="B157" s="25"/>
      <c r="C157" s="19"/>
      <c r="D157" s="20"/>
      <c r="E157" s="162"/>
      <c r="F157" s="62"/>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c r="IN157" s="19"/>
      <c r="IO157" s="19"/>
    </row>
    <row r="158" spans="1:249" ht="13.8">
      <c r="A158" s="37"/>
      <c r="B158" s="25"/>
      <c r="C158" s="24"/>
      <c r="D158" s="24"/>
      <c r="E158" s="162"/>
      <c r="F158" s="60"/>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c r="IN158" s="19"/>
      <c r="IO158" s="19"/>
    </row>
    <row r="159" spans="1:249" ht="13.8">
      <c r="A159" s="38" t="s">
        <v>821</v>
      </c>
      <c r="B159" s="35" t="s">
        <v>822</v>
      </c>
      <c r="C159" s="36"/>
      <c r="D159" s="36"/>
      <c r="E159" s="172"/>
      <c r="F159" s="61"/>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c r="IN159" s="19"/>
      <c r="IO159" s="19"/>
    </row>
    <row r="160" spans="1:249" ht="13.8">
      <c r="A160" s="41"/>
      <c r="B160" s="21"/>
      <c r="C160" s="20"/>
      <c r="D160" s="24"/>
      <c r="E160" s="162"/>
      <c r="F160" s="64"/>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c r="IN160" s="19"/>
      <c r="IO160" s="19"/>
    </row>
    <row r="161" spans="1:249" ht="13.8">
      <c r="A161" s="41" t="s">
        <v>684</v>
      </c>
      <c r="B161" s="21" t="s">
        <v>823</v>
      </c>
      <c r="C161" s="20"/>
      <c r="D161" s="24"/>
      <c r="E161" s="162"/>
      <c r="F161" s="64"/>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c r="IN161" s="19"/>
      <c r="IO161" s="19"/>
    </row>
    <row r="162" spans="1:249" ht="13.8">
      <c r="A162" s="41"/>
      <c r="B162" s="21" t="s">
        <v>824</v>
      </c>
      <c r="C162" s="20" t="s">
        <v>686</v>
      </c>
      <c r="D162" s="24">
        <v>250</v>
      </c>
      <c r="E162" s="162"/>
      <c r="F162" s="60" t="str">
        <f t="shared" ref="F162" si="4">IF(E162="","",E162*D162)</f>
        <v/>
      </c>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c r="IN162" s="19"/>
      <c r="IO162" s="19"/>
    </row>
    <row r="163" spans="1:249" ht="13.8">
      <c r="A163" s="41"/>
      <c r="B163" s="21"/>
      <c r="C163" s="20"/>
      <c r="D163" s="24"/>
      <c r="E163" s="162"/>
      <c r="F163" s="64"/>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row>
    <row r="164" spans="1:249" ht="13.8">
      <c r="A164" s="41" t="s">
        <v>687</v>
      </c>
      <c r="B164" s="21" t="s">
        <v>825</v>
      </c>
      <c r="C164" s="20" t="s">
        <v>826</v>
      </c>
      <c r="D164" s="24">
        <v>8</v>
      </c>
      <c r="E164" s="162"/>
      <c r="F164" s="60" t="str">
        <f t="shared" ref="F164" si="5">IF(E164="","",E164*D164)</f>
        <v/>
      </c>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row>
    <row r="165" spans="1:249" ht="13.8">
      <c r="A165" s="41"/>
      <c r="B165" s="21"/>
      <c r="C165" s="20"/>
      <c r="D165" s="24"/>
      <c r="E165" s="162"/>
      <c r="F165" s="60"/>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c r="IN165" s="19"/>
      <c r="IO165" s="19"/>
    </row>
    <row r="166" spans="1:249" ht="13.8">
      <c r="A166" s="41" t="s">
        <v>827</v>
      </c>
      <c r="B166" s="21" t="s">
        <v>828</v>
      </c>
      <c r="C166" s="20" t="s">
        <v>829</v>
      </c>
      <c r="D166" s="24">
        <v>16</v>
      </c>
      <c r="E166" s="162"/>
      <c r="F166" s="60" t="str">
        <f t="shared" ref="F166" si="6">IF(E166="","",E166*D166)</f>
        <v/>
      </c>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c r="IN166" s="19"/>
      <c r="IO166" s="19"/>
    </row>
    <row r="167" spans="1:249" ht="13.8">
      <c r="A167" s="41"/>
      <c r="B167" s="21"/>
      <c r="C167" s="20"/>
      <c r="D167" s="24"/>
      <c r="E167" s="162"/>
      <c r="F167" s="60"/>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c r="IN167" s="19"/>
      <c r="IO167" s="19"/>
    </row>
    <row r="168" spans="1:249" ht="13.8">
      <c r="A168" s="41" t="s">
        <v>689</v>
      </c>
      <c r="B168" s="21" t="s">
        <v>830</v>
      </c>
      <c r="C168" s="20" t="s">
        <v>702</v>
      </c>
      <c r="D168" s="24">
        <v>9</v>
      </c>
      <c r="E168" s="162"/>
      <c r="F168" s="60" t="str">
        <f t="shared" ref="F168" si="7">IF(E168="","",E168*D168)</f>
        <v/>
      </c>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c r="IN168" s="19"/>
      <c r="IO168" s="19"/>
    </row>
    <row r="169" spans="1:249" ht="13.8">
      <c r="A169" s="41"/>
      <c r="B169" s="21"/>
      <c r="C169" s="20"/>
      <c r="D169" s="24"/>
      <c r="E169" s="162"/>
      <c r="F169" s="60"/>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c r="IN169" s="19"/>
      <c r="IO169" s="19"/>
    </row>
    <row r="170" spans="1:249" ht="13.8">
      <c r="A170" s="41" t="s">
        <v>691</v>
      </c>
      <c r="B170" s="21" t="s">
        <v>831</v>
      </c>
      <c r="C170" s="20" t="s">
        <v>693</v>
      </c>
      <c r="D170" s="24">
        <v>1</v>
      </c>
      <c r="E170" s="162"/>
      <c r="F170" s="60" t="str">
        <f t="shared" ref="F170" si="8">IF(E170="","",E170*D170)</f>
        <v/>
      </c>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row>
    <row r="171" spans="1:249" ht="13.8">
      <c r="A171" s="41"/>
      <c r="B171" s="21"/>
      <c r="C171" s="20"/>
      <c r="D171" s="24"/>
      <c r="E171" s="162"/>
      <c r="F171" s="64"/>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row>
    <row r="172" spans="1:249" ht="13.8">
      <c r="A172" s="41" t="s">
        <v>695</v>
      </c>
      <c r="B172" s="57" t="s">
        <v>832</v>
      </c>
      <c r="C172" s="20" t="s">
        <v>683</v>
      </c>
      <c r="D172" s="19"/>
      <c r="E172" s="162"/>
      <c r="F172" s="60"/>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c r="IN172" s="19"/>
      <c r="IO172" s="19"/>
    </row>
    <row r="173" spans="1:249" ht="13.8">
      <c r="A173" s="19"/>
      <c r="B173" s="57" t="s">
        <v>833</v>
      </c>
      <c r="C173" s="20" t="s">
        <v>693</v>
      </c>
      <c r="D173" s="24">
        <v>1</v>
      </c>
      <c r="E173" s="162"/>
      <c r="F173" s="60" t="str">
        <f t="shared" ref="F173" si="9">IF(E173="","",E173*D173)</f>
        <v/>
      </c>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c r="IN173" s="19"/>
      <c r="IO173" s="19"/>
    </row>
    <row r="174" spans="1:249" ht="13.8">
      <c r="A174" s="19"/>
      <c r="B174" s="57"/>
      <c r="C174" s="19"/>
      <c r="D174" s="19"/>
      <c r="E174" s="162"/>
      <c r="F174" s="62"/>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c r="IN174" s="19"/>
      <c r="IO174" s="19"/>
    </row>
    <row r="175" spans="1:249" ht="13.8">
      <c r="A175" s="37" t="s">
        <v>718</v>
      </c>
      <c r="B175" s="25" t="s">
        <v>834</v>
      </c>
      <c r="C175" s="24"/>
      <c r="D175" s="24"/>
      <c r="E175" s="162"/>
      <c r="F175" s="60"/>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c r="IN175" s="19"/>
      <c r="IO175" s="19"/>
    </row>
    <row r="176" spans="1:249" ht="13.8">
      <c r="A176" s="37"/>
      <c r="B176" s="43" t="s">
        <v>835</v>
      </c>
      <c r="C176" s="24" t="s">
        <v>702</v>
      </c>
      <c r="D176" s="24">
        <v>0</v>
      </c>
      <c r="E176" s="162"/>
      <c r="F176" s="60" t="str">
        <f t="shared" ref="F176" si="10">IF(E176="","",E176*D176)</f>
        <v/>
      </c>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c r="IN176" s="19"/>
      <c r="IO176" s="19"/>
    </row>
    <row r="177" spans="1:8" ht="13.8">
      <c r="A177" s="37"/>
      <c r="B177" s="43" t="s">
        <v>836</v>
      </c>
      <c r="C177" s="24"/>
      <c r="D177" s="24"/>
      <c r="E177" s="162"/>
      <c r="F177" s="60"/>
      <c r="G177" s="19"/>
      <c r="H177" s="19"/>
    </row>
    <row r="178" spans="1:8" ht="13.8">
      <c r="A178" s="37"/>
      <c r="B178" s="43" t="s">
        <v>837</v>
      </c>
      <c r="C178" s="24" t="s">
        <v>702</v>
      </c>
      <c r="D178" s="24">
        <v>0</v>
      </c>
      <c r="E178" s="162"/>
      <c r="F178" s="60" t="str">
        <f t="shared" ref="F178:F179" si="11">IF(E178="","",E178*D178)</f>
        <v/>
      </c>
      <c r="G178" s="19"/>
      <c r="H178" s="19"/>
    </row>
    <row r="179" spans="1:8" ht="13.8">
      <c r="A179" s="37"/>
      <c r="B179" s="43" t="s">
        <v>838</v>
      </c>
      <c r="C179" s="24" t="s">
        <v>702</v>
      </c>
      <c r="D179" s="24">
        <v>1</v>
      </c>
      <c r="E179" s="162"/>
      <c r="F179" s="60" t="str">
        <f t="shared" si="11"/>
        <v/>
      </c>
      <c r="G179" s="19"/>
      <c r="H179" s="19"/>
    </row>
    <row r="180" spans="1:8" ht="13.8">
      <c r="A180" s="37"/>
      <c r="B180" s="25" t="s">
        <v>839</v>
      </c>
      <c r="C180" s="24"/>
      <c r="D180" s="19"/>
      <c r="E180" s="162"/>
      <c r="F180" s="60"/>
      <c r="G180" s="19"/>
      <c r="H180" s="19"/>
    </row>
    <row r="181" spans="1:8" ht="13.8">
      <c r="A181" s="37"/>
      <c r="B181" s="25" t="s">
        <v>840</v>
      </c>
      <c r="C181" s="24" t="s">
        <v>693</v>
      </c>
      <c r="D181" s="24">
        <v>2</v>
      </c>
      <c r="E181" s="162"/>
      <c r="F181" s="60" t="str">
        <f t="shared" ref="F181" si="12">IF(E181="","",E181*D181)</f>
        <v/>
      </c>
      <c r="G181" s="19"/>
      <c r="H181" s="19"/>
    </row>
    <row r="182" spans="1:8" ht="13.8">
      <c r="A182" s="37"/>
      <c r="B182" s="25"/>
      <c r="C182" s="25"/>
      <c r="D182" s="25"/>
      <c r="E182" s="162"/>
      <c r="F182" s="60"/>
      <c r="G182" s="29"/>
      <c r="H182" s="29"/>
    </row>
    <row r="183" spans="1:8" ht="13.8">
      <c r="A183" s="37"/>
      <c r="B183" s="25"/>
      <c r="C183" s="25"/>
      <c r="D183" s="25"/>
      <c r="E183" s="162"/>
      <c r="F183" s="60"/>
      <c r="G183" s="29"/>
      <c r="H183" s="29"/>
    </row>
    <row r="184" spans="1:8" ht="13.8">
      <c r="A184" s="37"/>
      <c r="B184" s="59" t="s">
        <v>841</v>
      </c>
      <c r="C184" s="58"/>
      <c r="D184" s="58"/>
      <c r="E184" s="162"/>
      <c r="F184" s="60"/>
      <c r="G184" s="29"/>
      <c r="H184" s="29"/>
    </row>
    <row r="185" spans="1:8" ht="13.8">
      <c r="A185" s="37"/>
      <c r="B185" s="25" t="s">
        <v>842</v>
      </c>
      <c r="C185" s="58"/>
      <c r="D185" s="58"/>
      <c r="E185" s="162"/>
      <c r="F185" s="60"/>
      <c r="G185" s="29"/>
      <c r="H185" s="29"/>
    </row>
    <row r="186" spans="1:8" ht="13.8">
      <c r="A186" s="37"/>
      <c r="B186" s="25" t="s">
        <v>843</v>
      </c>
      <c r="C186" s="27">
        <v>1</v>
      </c>
      <c r="D186" s="27" t="s">
        <v>702</v>
      </c>
      <c r="E186" s="162"/>
      <c r="F186" s="60"/>
      <c r="G186" s="29"/>
      <c r="H186" s="29"/>
    </row>
    <row r="187" spans="1:8" ht="13.8">
      <c r="A187" s="37"/>
      <c r="B187" s="25" t="s">
        <v>844</v>
      </c>
      <c r="C187" s="27">
        <v>5</v>
      </c>
      <c r="D187" s="27" t="s">
        <v>702</v>
      </c>
      <c r="E187" s="162"/>
      <c r="F187" s="60"/>
      <c r="G187" s="29"/>
      <c r="H187" s="29"/>
    </row>
    <row r="188" spans="1:8" ht="13.8">
      <c r="A188" s="37"/>
      <c r="B188" s="25" t="s">
        <v>845</v>
      </c>
      <c r="C188" s="27">
        <v>1</v>
      </c>
      <c r="D188" s="27" t="s">
        <v>702</v>
      </c>
      <c r="E188" s="162"/>
      <c r="F188" s="60"/>
      <c r="G188" s="29"/>
      <c r="H188" s="29"/>
    </row>
    <row r="189" spans="1:8" ht="13.8">
      <c r="A189" s="37"/>
      <c r="B189" s="25" t="s">
        <v>846</v>
      </c>
      <c r="C189" s="27">
        <v>1</v>
      </c>
      <c r="D189" s="27" t="s">
        <v>702</v>
      </c>
      <c r="E189" s="162"/>
      <c r="F189" s="60"/>
      <c r="G189" s="29"/>
      <c r="H189" s="29"/>
    </row>
    <row r="190" spans="1:8" ht="13.8">
      <c r="A190" s="37"/>
      <c r="B190" s="25" t="s">
        <v>847</v>
      </c>
      <c r="C190" s="27">
        <v>5</v>
      </c>
      <c r="D190" s="27" t="s">
        <v>702</v>
      </c>
      <c r="E190" s="162"/>
      <c r="F190" s="60"/>
      <c r="G190" s="29"/>
      <c r="H190" s="29"/>
    </row>
    <row r="191" spans="1:8" ht="13.8">
      <c r="A191" s="37"/>
      <c r="B191" s="25" t="s">
        <v>848</v>
      </c>
      <c r="C191" s="27">
        <v>5</v>
      </c>
      <c r="D191" s="27" t="s">
        <v>702</v>
      </c>
      <c r="E191" s="162"/>
      <c r="F191" s="60"/>
      <c r="G191" s="29"/>
      <c r="H191" s="29"/>
    </row>
    <row r="192" spans="1:8" ht="13.8">
      <c r="A192" s="37"/>
      <c r="B192" s="25" t="s">
        <v>849</v>
      </c>
      <c r="C192" s="27">
        <v>9</v>
      </c>
      <c r="D192" s="27" t="s">
        <v>702</v>
      </c>
      <c r="E192" s="162"/>
      <c r="F192" s="60"/>
      <c r="G192" s="29"/>
      <c r="H192" s="29"/>
    </row>
    <row r="193" spans="1:8" ht="13.8">
      <c r="A193" s="37"/>
      <c r="B193" s="25" t="s">
        <v>850</v>
      </c>
      <c r="C193" s="27">
        <v>1</v>
      </c>
      <c r="D193" s="27" t="s">
        <v>702</v>
      </c>
      <c r="E193" s="162"/>
      <c r="F193" s="60"/>
      <c r="G193" s="29"/>
      <c r="H193" s="29"/>
    </row>
    <row r="194" spans="1:8" ht="13.8">
      <c r="A194" s="37"/>
      <c r="B194" s="25" t="s">
        <v>851</v>
      </c>
      <c r="C194" s="27">
        <v>1</v>
      </c>
      <c r="D194" s="27" t="s">
        <v>702</v>
      </c>
      <c r="E194" s="162"/>
      <c r="F194" s="60"/>
      <c r="G194" s="29"/>
      <c r="H194" s="29"/>
    </row>
    <row r="195" spans="1:8" ht="13.8">
      <c r="A195" s="37"/>
      <c r="B195" s="25" t="s">
        <v>852</v>
      </c>
      <c r="C195" s="27">
        <v>1</v>
      </c>
      <c r="D195" s="27" t="s">
        <v>702</v>
      </c>
      <c r="E195" s="162"/>
      <c r="F195" s="60"/>
      <c r="G195" s="29"/>
      <c r="H195" s="29"/>
    </row>
    <row r="196" spans="1:8" ht="13.8">
      <c r="A196" s="37"/>
      <c r="B196" s="25" t="s">
        <v>853</v>
      </c>
      <c r="C196" s="27">
        <v>1</v>
      </c>
      <c r="D196" s="27" t="s">
        <v>854</v>
      </c>
      <c r="E196" s="162"/>
      <c r="F196" s="60"/>
      <c r="G196" s="29"/>
      <c r="H196" s="29"/>
    </row>
    <row r="197" spans="1:8" ht="13.8">
      <c r="A197" s="37"/>
      <c r="B197" s="25" t="s">
        <v>855</v>
      </c>
      <c r="C197" s="27">
        <v>2</v>
      </c>
      <c r="D197" s="27" t="s">
        <v>702</v>
      </c>
      <c r="E197" s="162"/>
      <c r="F197" s="60"/>
      <c r="G197" s="29"/>
      <c r="H197" s="29"/>
    </row>
    <row r="198" spans="1:8" ht="13.8">
      <c r="A198" s="37"/>
      <c r="B198" s="25" t="s">
        <v>856</v>
      </c>
      <c r="C198" s="27">
        <v>16</v>
      </c>
      <c r="D198" s="27" t="s">
        <v>702</v>
      </c>
      <c r="E198" s="162"/>
      <c r="F198" s="60"/>
      <c r="G198" s="29"/>
      <c r="H198" s="29"/>
    </row>
    <row r="199" spans="1:8" ht="13.8">
      <c r="A199" s="37"/>
      <c r="B199" s="25" t="s">
        <v>857</v>
      </c>
      <c r="C199" s="25"/>
      <c r="D199" s="25"/>
      <c r="E199" s="173"/>
      <c r="F199" s="60"/>
      <c r="G199" s="29"/>
      <c r="H199" s="29"/>
    </row>
    <row r="200" spans="1:8" ht="13.8">
      <c r="A200" s="37"/>
      <c r="B200" s="25"/>
      <c r="C200" s="25"/>
      <c r="D200" s="25"/>
      <c r="E200" s="173"/>
      <c r="F200" s="60"/>
      <c r="G200" s="29"/>
      <c r="H200" s="29"/>
    </row>
    <row r="201" spans="1:8" ht="13.8">
      <c r="A201" s="37"/>
      <c r="B201" s="25"/>
      <c r="C201" s="25"/>
      <c r="D201" s="25"/>
      <c r="E201" s="60"/>
      <c r="F201" s="60"/>
      <c r="G201" s="29"/>
      <c r="H201" s="29"/>
    </row>
    <row r="202" spans="1:8" ht="13.8">
      <c r="A202" s="37"/>
      <c r="B202" s="25"/>
      <c r="C202" s="25"/>
      <c r="D202" s="25"/>
      <c r="E202" s="60"/>
      <c r="F202" s="60"/>
      <c r="G202" s="29"/>
      <c r="H202" s="29"/>
    </row>
    <row r="203" spans="1:8" ht="13.8">
      <c r="A203" s="37"/>
      <c r="B203" s="31" t="s">
        <v>858</v>
      </c>
      <c r="C203" s="24"/>
      <c r="D203" s="19"/>
      <c r="E203" s="65"/>
      <c r="F203" s="62"/>
      <c r="G203" s="21"/>
      <c r="H203" s="21"/>
    </row>
    <row r="204" spans="1:8" ht="13.8">
      <c r="A204" s="37"/>
      <c r="B204" s="25"/>
      <c r="C204" s="24"/>
      <c r="D204" s="19"/>
      <c r="E204" s="65"/>
      <c r="F204" s="62"/>
      <c r="G204" s="21"/>
      <c r="H204" s="21"/>
    </row>
    <row r="205" spans="1:8" ht="13.8">
      <c r="A205" s="44" t="s">
        <v>681</v>
      </c>
      <c r="B205" s="45" t="s">
        <v>682</v>
      </c>
      <c r="C205" s="46"/>
      <c r="D205" s="46"/>
      <c r="E205" s="66"/>
      <c r="F205" s="66">
        <f>SUM(F4:F14)</f>
        <v>0</v>
      </c>
      <c r="G205" s="19"/>
      <c r="H205" s="19"/>
    </row>
    <row r="206" spans="1:8" ht="13.8">
      <c r="A206" s="44" t="s">
        <v>697</v>
      </c>
      <c r="B206" s="45" t="s">
        <v>698</v>
      </c>
      <c r="C206" s="46"/>
      <c r="D206" s="46"/>
      <c r="E206" s="66"/>
      <c r="F206" s="66">
        <f>SUM(F16:F87)</f>
        <v>0</v>
      </c>
      <c r="G206" s="19"/>
      <c r="H206" s="19"/>
    </row>
    <row r="207" spans="1:8" ht="13.8">
      <c r="A207" s="44" t="s">
        <v>767</v>
      </c>
      <c r="B207" s="45" t="s">
        <v>768</v>
      </c>
      <c r="C207" s="46"/>
      <c r="D207" s="46"/>
      <c r="E207" s="66"/>
      <c r="F207" s="66">
        <f>SUM(F89:F149)</f>
        <v>0</v>
      </c>
      <c r="G207" s="19"/>
      <c r="H207" s="19"/>
    </row>
    <row r="208" spans="1:8" ht="13.8">
      <c r="A208" s="44" t="s">
        <v>815</v>
      </c>
      <c r="B208" s="45" t="s">
        <v>816</v>
      </c>
      <c r="C208" s="46"/>
      <c r="D208" s="46"/>
      <c r="E208" s="66"/>
      <c r="F208" s="66">
        <f>SUM(F151:F158)</f>
        <v>0</v>
      </c>
      <c r="G208" s="19"/>
      <c r="H208" s="19"/>
    </row>
    <row r="209" spans="1:8" ht="13.8">
      <c r="A209" s="44" t="s">
        <v>821</v>
      </c>
      <c r="B209" s="45" t="s">
        <v>822</v>
      </c>
      <c r="C209" s="46"/>
      <c r="D209" s="46"/>
      <c r="E209" s="66"/>
      <c r="F209" s="66">
        <f>SUM(F160:F181)</f>
        <v>0</v>
      </c>
      <c r="G209" s="19"/>
      <c r="H209" s="19"/>
    </row>
    <row r="210" spans="1:8" ht="13.8">
      <c r="A210" s="44"/>
      <c r="B210" s="45"/>
      <c r="C210" s="46"/>
      <c r="D210" s="46"/>
      <c r="E210" s="66"/>
      <c r="F210" s="66"/>
      <c r="G210" s="19"/>
      <c r="H210" s="19"/>
    </row>
    <row r="211" spans="1:8" ht="13.8">
      <c r="A211" s="48" t="s">
        <v>859</v>
      </c>
      <c r="B211" s="49" t="s">
        <v>96</v>
      </c>
      <c r="C211" s="50"/>
      <c r="D211" s="50"/>
      <c r="E211" s="67"/>
      <c r="F211" s="67">
        <f>0.22*SUM(F205:F209)</f>
        <v>0</v>
      </c>
      <c r="G211" s="21"/>
      <c r="H211" s="21"/>
    </row>
    <row r="212" spans="1:8" ht="13.8">
      <c r="A212" s="48"/>
      <c r="B212" s="51"/>
      <c r="C212" s="50"/>
      <c r="D212" s="50"/>
      <c r="E212" s="67"/>
      <c r="F212" s="67"/>
      <c r="G212" s="21"/>
      <c r="H212" s="21"/>
    </row>
    <row r="213" spans="1:8" ht="13.8">
      <c r="A213" s="48"/>
      <c r="B213" s="49" t="s">
        <v>860</v>
      </c>
      <c r="C213" s="50"/>
      <c r="D213" s="50"/>
      <c r="E213" s="67"/>
      <c r="F213" s="69">
        <f>1.22*SUM(F205:F209)</f>
        <v>0</v>
      </c>
      <c r="G213" s="21"/>
      <c r="H213" s="21"/>
    </row>
    <row r="214" spans="1:8" ht="13.8">
      <c r="A214" s="48"/>
      <c r="B214" s="49"/>
      <c r="C214" s="50"/>
      <c r="D214" s="50"/>
      <c r="E214" s="67"/>
      <c r="F214" s="69"/>
      <c r="G214" s="21"/>
      <c r="H214" s="21"/>
    </row>
    <row r="215" spans="1:8" ht="13.8">
      <c r="A215" s="42" t="s">
        <v>861</v>
      </c>
      <c r="B215" s="30" t="s">
        <v>862</v>
      </c>
      <c r="C215" s="24"/>
      <c r="D215" s="24"/>
      <c r="E215" s="60"/>
      <c r="F215" s="60"/>
      <c r="G215" s="25"/>
      <c r="H215" s="25"/>
    </row>
    <row r="216" spans="1:8" ht="13.8">
      <c r="A216" s="42" t="s">
        <v>861</v>
      </c>
      <c r="B216" s="30" t="s">
        <v>863</v>
      </c>
      <c r="C216" s="19"/>
      <c r="D216" s="19"/>
      <c r="E216" s="62"/>
      <c r="F216" s="62"/>
      <c r="G216" s="19"/>
      <c r="H216" s="19"/>
    </row>
    <row r="217" spans="1:8" ht="13.8">
      <c r="A217" s="42" t="s">
        <v>861</v>
      </c>
      <c r="B217" s="30" t="s">
        <v>864</v>
      </c>
      <c r="C217" s="19"/>
      <c r="D217" s="19"/>
      <c r="E217" s="62"/>
      <c r="F217" s="62"/>
      <c r="G217" s="19"/>
      <c r="H217" s="19"/>
    </row>
    <row r="218" spans="1:8" ht="13.8">
      <c r="A218" s="42"/>
      <c r="B218" s="30" t="s">
        <v>865</v>
      </c>
      <c r="C218" s="19"/>
      <c r="D218" s="19"/>
      <c r="E218" s="62"/>
      <c r="F218" s="62"/>
      <c r="G218" s="19"/>
      <c r="H218" s="19"/>
    </row>
    <row r="219" spans="1:8" ht="13.8">
      <c r="A219" s="42"/>
      <c r="B219" s="30" t="s">
        <v>866</v>
      </c>
      <c r="C219" s="21"/>
      <c r="D219" s="21"/>
      <c r="E219" s="64"/>
      <c r="F219" s="64"/>
      <c r="G219" s="21"/>
      <c r="H219" s="21"/>
    </row>
    <row r="220" spans="1:8" ht="13.8">
      <c r="A220" s="42"/>
      <c r="B220" s="30" t="s">
        <v>867</v>
      </c>
      <c r="C220" s="21"/>
      <c r="D220" s="21"/>
      <c r="E220" s="64"/>
      <c r="F220" s="64"/>
      <c r="G220" s="21"/>
      <c r="H220" s="21"/>
    </row>
    <row r="221" spans="1:8" ht="13.8">
      <c r="A221" s="42" t="s">
        <v>861</v>
      </c>
      <c r="B221" s="30" t="s">
        <v>868</v>
      </c>
      <c r="C221" s="21"/>
      <c r="D221" s="21"/>
      <c r="E221" s="64"/>
      <c r="F221" s="64"/>
      <c r="G221" s="21"/>
      <c r="H221" s="21"/>
    </row>
    <row r="222" spans="1:8" ht="13.8">
      <c r="A222" s="42"/>
      <c r="B222" s="30" t="s">
        <v>869</v>
      </c>
      <c r="C222" s="21"/>
      <c r="D222" s="21"/>
      <c r="E222" s="64"/>
      <c r="F222" s="64"/>
      <c r="G222" s="21"/>
      <c r="H222" s="21"/>
    </row>
    <row r="223" spans="1:8" ht="13.8">
      <c r="A223" s="42" t="s">
        <v>861</v>
      </c>
      <c r="B223" s="30" t="s">
        <v>870</v>
      </c>
      <c r="C223" s="21"/>
      <c r="D223" s="21"/>
      <c r="E223" s="64"/>
      <c r="F223" s="64"/>
      <c r="G223" s="21"/>
      <c r="H223" s="21"/>
    </row>
    <row r="224" spans="1:8" ht="13.8">
      <c r="A224" s="42"/>
      <c r="B224" s="30" t="s">
        <v>871</v>
      </c>
      <c r="C224" s="21"/>
      <c r="D224" s="21"/>
      <c r="E224" s="64"/>
      <c r="F224" s="64"/>
      <c r="G224" s="21"/>
      <c r="H224" s="21"/>
    </row>
    <row r="225" spans="1:8" ht="13.8">
      <c r="A225" s="42" t="s">
        <v>861</v>
      </c>
      <c r="B225" s="30" t="s">
        <v>872</v>
      </c>
      <c r="C225" s="21"/>
      <c r="D225" s="21"/>
      <c r="E225" s="64"/>
      <c r="F225" s="64"/>
      <c r="G225" s="21"/>
      <c r="H225" s="21"/>
    </row>
    <row r="226" spans="1:8" ht="13.8">
      <c r="A226" s="42"/>
      <c r="B226" s="30" t="s">
        <v>873</v>
      </c>
      <c r="C226" s="21"/>
      <c r="D226" s="21"/>
      <c r="E226" s="64"/>
      <c r="F226" s="64"/>
      <c r="G226" s="21"/>
      <c r="H226" s="21"/>
    </row>
    <row r="227" spans="1:8" ht="13.8">
      <c r="A227" s="42"/>
      <c r="B227" s="30" t="s">
        <v>874</v>
      </c>
      <c r="C227" s="21"/>
      <c r="D227" s="21"/>
      <c r="E227" s="64"/>
      <c r="F227" s="64"/>
      <c r="G227" s="21"/>
      <c r="H227" s="21"/>
    </row>
    <row r="228" spans="1:8" ht="13.8">
      <c r="A228" s="42"/>
      <c r="B228" s="30" t="s">
        <v>875</v>
      </c>
      <c r="C228" s="21"/>
      <c r="D228" s="21"/>
      <c r="E228" s="64"/>
      <c r="F228" s="64"/>
      <c r="G228" s="21"/>
      <c r="H228" s="21"/>
    </row>
    <row r="229" spans="1:8" ht="13.8">
      <c r="A229" s="42" t="s">
        <v>861</v>
      </c>
      <c r="B229" s="30" t="s">
        <v>876</v>
      </c>
      <c r="C229" s="21"/>
      <c r="D229" s="21"/>
      <c r="E229" s="64"/>
      <c r="F229" s="64"/>
      <c r="G229" s="21"/>
      <c r="H229" s="21"/>
    </row>
    <row r="230" spans="1:8" ht="13.8">
      <c r="A230" s="42"/>
      <c r="B230" s="30" t="s">
        <v>877</v>
      </c>
      <c r="C230" s="21"/>
      <c r="D230" s="21"/>
      <c r="E230" s="64"/>
      <c r="F230" s="64"/>
      <c r="G230" s="21"/>
      <c r="H230" s="21"/>
    </row>
    <row r="231" spans="1:8" ht="13.8">
      <c r="A231" s="42" t="s">
        <v>861</v>
      </c>
      <c r="B231" s="30" t="s">
        <v>878</v>
      </c>
      <c r="C231" s="21"/>
      <c r="D231" s="21"/>
      <c r="E231" s="64"/>
      <c r="F231" s="64"/>
      <c r="G231" s="21"/>
      <c r="H231" s="21"/>
    </row>
    <row r="232" spans="1:8" ht="13.8">
      <c r="A232" s="42"/>
      <c r="B232" s="30" t="s">
        <v>879</v>
      </c>
      <c r="C232" s="21"/>
      <c r="D232" s="21"/>
      <c r="E232" s="64"/>
      <c r="F232" s="64"/>
      <c r="G232" s="21"/>
      <c r="H232" s="21"/>
    </row>
    <row r="233" spans="1:8" ht="13.8">
      <c r="A233" s="42" t="s">
        <v>861</v>
      </c>
      <c r="B233" s="30" t="s">
        <v>880</v>
      </c>
      <c r="C233" s="21"/>
      <c r="D233" s="21"/>
      <c r="E233" s="64"/>
      <c r="F233" s="64"/>
      <c r="G233" s="21"/>
      <c r="H233" s="21"/>
    </row>
    <row r="234" spans="1:8" ht="13.8">
      <c r="A234" s="42" t="s">
        <v>861</v>
      </c>
      <c r="B234" s="30" t="s">
        <v>881</v>
      </c>
      <c r="C234" s="21"/>
      <c r="D234" s="21"/>
      <c r="E234" s="64"/>
      <c r="F234" s="64"/>
      <c r="G234" s="21"/>
      <c r="H234" s="21"/>
    </row>
    <row r="235" spans="1:8" ht="13.8">
      <c r="A235" s="42"/>
      <c r="B235" s="30" t="s">
        <v>882</v>
      </c>
      <c r="C235" s="21"/>
      <c r="D235" s="21"/>
      <c r="E235" s="64"/>
      <c r="F235" s="64"/>
      <c r="G235" s="21"/>
      <c r="H235" s="21"/>
    </row>
    <row r="236" spans="1:8" ht="13.8">
      <c r="A236" s="42" t="s">
        <v>861</v>
      </c>
      <c r="B236" s="30" t="s">
        <v>883</v>
      </c>
      <c r="C236" s="21"/>
      <c r="D236" s="21"/>
      <c r="E236" s="64"/>
      <c r="F236" s="64"/>
      <c r="G236" s="21"/>
      <c r="H236" s="21"/>
    </row>
    <row r="237" spans="1:8" ht="13.8">
      <c r="A237" s="42"/>
      <c r="B237" s="30" t="s">
        <v>884</v>
      </c>
      <c r="C237" s="21"/>
      <c r="D237" s="21"/>
      <c r="E237" s="64"/>
      <c r="F237" s="64"/>
      <c r="G237" s="21"/>
      <c r="H237" s="21"/>
    </row>
    <row r="238" spans="1:8" ht="13.8">
      <c r="A238" s="42" t="s">
        <v>861</v>
      </c>
      <c r="B238" s="30" t="s">
        <v>885</v>
      </c>
      <c r="C238" s="21"/>
      <c r="D238" s="21"/>
      <c r="E238" s="64"/>
      <c r="F238" s="64"/>
      <c r="G238" s="21"/>
      <c r="H238" s="21"/>
    </row>
    <row r="239" spans="1:8" ht="13.8">
      <c r="A239" s="19"/>
      <c r="B239" s="22" t="s">
        <v>886</v>
      </c>
      <c r="C239" s="21"/>
      <c r="D239" s="21"/>
      <c r="E239" s="64"/>
      <c r="F239" s="64"/>
      <c r="G239" s="21"/>
      <c r="H239" s="21"/>
    </row>
  </sheetData>
  <sheetProtection algorithmName="SHA-512" hashValue="I/bnqqcdnT38Z1XhsuZVtcRBkS0nobYJfoiUm0kgLN6pX7p9Z3j3ZC7KaF47OwgDKDlrLi8xhW21Z16hWk5Ywg==" saltValue="SVEj3ZtGebQQQ++RnaPg6Q==" spinCount="100000" sheet="1" objects="1" scenarios="1" selectLockedCells="1"/>
  <mergeCells count="1">
    <mergeCell ref="A1:F1"/>
  </mergeCells>
  <dataValidations count="1">
    <dataValidation type="custom" allowBlank="1" showInputMessage="1" showErrorMessage="1" errorTitle="Preverite vnos" error="Ceno/e.m je potrebno vnesti na dve decimalni mesti" sqref="E5:E14 E16:E87 E89:E149 E151:E158 E160:E198">
      <formula1>E5=ROUND(E5,2)</formula1>
    </dataValidation>
  </dataValidations>
  <pageMargins left="0.25" right="0.25"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6"/>
  <sheetViews>
    <sheetView view="pageLayout" zoomScaleNormal="100" workbookViewId="0">
      <selection activeCell="E32" sqref="E32"/>
    </sheetView>
  </sheetViews>
  <sheetFormatPr defaultColWidth="9.109375" defaultRowHeight="13.2"/>
  <cols>
    <col min="2" max="2" width="39.6640625" customWidth="1"/>
    <col min="4" max="4" width="9.109375" style="103"/>
    <col min="5" max="5" width="13" style="1" bestFit="1" customWidth="1"/>
    <col min="6" max="6" width="15.44140625" style="1" bestFit="1" customWidth="1"/>
  </cols>
  <sheetData>
    <row r="1" spans="1:6" ht="16.2">
      <c r="A1" s="192" t="s">
        <v>887</v>
      </c>
      <c r="B1" s="193"/>
      <c r="C1" s="193"/>
      <c r="D1" s="193"/>
      <c r="E1" s="193"/>
      <c r="F1" s="193"/>
    </row>
    <row r="2" spans="1:6" ht="13.8">
      <c r="A2" s="70"/>
      <c r="B2" s="71"/>
      <c r="C2" s="72"/>
      <c r="D2" s="97"/>
      <c r="E2" s="62"/>
      <c r="F2" s="64"/>
    </row>
    <row r="3" spans="1:6" ht="13.8">
      <c r="A3" s="73" t="s">
        <v>681</v>
      </c>
      <c r="B3" s="74" t="s">
        <v>888</v>
      </c>
      <c r="C3" s="75"/>
      <c r="D3" s="98"/>
      <c r="E3" s="61"/>
      <c r="F3" s="61"/>
    </row>
    <row r="4" spans="1:6" ht="13.8">
      <c r="A4" s="76"/>
      <c r="B4" s="77"/>
      <c r="C4" s="72"/>
      <c r="D4" s="97"/>
      <c r="E4" s="64"/>
      <c r="F4" s="64"/>
    </row>
    <row r="5" spans="1:6" ht="13.8">
      <c r="A5" s="70" t="s">
        <v>684</v>
      </c>
      <c r="B5" s="71" t="s">
        <v>685</v>
      </c>
      <c r="C5" s="72" t="s">
        <v>686</v>
      </c>
      <c r="D5" s="97">
        <v>103</v>
      </c>
      <c r="E5" s="162"/>
      <c r="F5" s="64">
        <f>D5*E5</f>
        <v>0</v>
      </c>
    </row>
    <row r="6" spans="1:6" ht="13.8">
      <c r="A6" s="70"/>
      <c r="B6" s="71"/>
      <c r="C6" s="72"/>
      <c r="D6" s="97"/>
      <c r="E6" s="162"/>
      <c r="F6" s="64"/>
    </row>
    <row r="7" spans="1:6" ht="13.8">
      <c r="A7" s="70" t="s">
        <v>687</v>
      </c>
      <c r="B7" s="71" t="s">
        <v>688</v>
      </c>
      <c r="C7" s="72" t="s">
        <v>686</v>
      </c>
      <c r="D7" s="97">
        <f>D5</f>
        <v>103</v>
      </c>
      <c r="E7" s="162"/>
      <c r="F7" s="64">
        <f>D7*E7</f>
        <v>0</v>
      </c>
    </row>
    <row r="8" spans="1:6" ht="13.8">
      <c r="A8" s="70"/>
      <c r="B8" s="71"/>
      <c r="C8" s="72"/>
      <c r="D8" s="97"/>
      <c r="E8" s="162"/>
      <c r="F8" s="64"/>
    </row>
    <row r="9" spans="1:6" ht="13.8">
      <c r="A9" s="70" t="s">
        <v>689</v>
      </c>
      <c r="B9" s="71" t="s">
        <v>690</v>
      </c>
      <c r="C9" s="72" t="s">
        <v>686</v>
      </c>
      <c r="D9" s="97">
        <f>D5</f>
        <v>103</v>
      </c>
      <c r="E9" s="162"/>
      <c r="F9" s="64">
        <f>D9*E9</f>
        <v>0</v>
      </c>
    </row>
    <row r="10" spans="1:6" ht="13.8">
      <c r="A10" s="70"/>
      <c r="B10" s="71"/>
      <c r="C10" s="72"/>
      <c r="D10" s="97"/>
      <c r="E10" s="162"/>
      <c r="F10" s="64"/>
    </row>
    <row r="11" spans="1:6" ht="13.8">
      <c r="A11" s="70" t="s">
        <v>691</v>
      </c>
      <c r="B11" s="71" t="s">
        <v>692</v>
      </c>
      <c r="C11" s="72" t="s">
        <v>693</v>
      </c>
      <c r="D11" s="97">
        <v>1</v>
      </c>
      <c r="E11" s="162"/>
      <c r="F11" s="64">
        <f>D11*E11</f>
        <v>0</v>
      </c>
    </row>
    <row r="12" spans="1:6" ht="13.8">
      <c r="A12" s="70"/>
      <c r="B12" s="71"/>
      <c r="C12" s="72"/>
      <c r="D12" s="97"/>
      <c r="E12" s="162"/>
      <c r="F12" s="64"/>
    </row>
    <row r="13" spans="1:6" ht="13.8">
      <c r="A13" s="70" t="s">
        <v>695</v>
      </c>
      <c r="B13" s="71" t="s">
        <v>889</v>
      </c>
      <c r="C13" s="72" t="s">
        <v>693</v>
      </c>
      <c r="D13" s="97">
        <v>1</v>
      </c>
      <c r="E13" s="162"/>
      <c r="F13" s="64">
        <f>D13*E13</f>
        <v>0</v>
      </c>
    </row>
    <row r="14" spans="1:6" ht="13.8">
      <c r="A14" s="70"/>
      <c r="B14" s="71"/>
      <c r="C14" s="72"/>
      <c r="D14" s="97"/>
      <c r="E14" s="64"/>
      <c r="F14" s="64"/>
    </row>
    <row r="15" spans="1:6" ht="13.8">
      <c r="A15" s="70"/>
      <c r="B15" s="71"/>
      <c r="C15" s="72"/>
      <c r="D15" s="97"/>
      <c r="E15" s="64"/>
      <c r="F15" s="64"/>
    </row>
    <row r="16" spans="1:6" ht="13.8">
      <c r="A16" s="73" t="s">
        <v>697</v>
      </c>
      <c r="B16" s="74" t="s">
        <v>890</v>
      </c>
      <c r="C16" s="75"/>
      <c r="D16" s="98"/>
      <c r="E16" s="61"/>
      <c r="F16" s="61"/>
    </row>
    <row r="17" spans="1:6" ht="13.8">
      <c r="A17" s="76"/>
      <c r="B17" s="77"/>
      <c r="C17" s="72"/>
      <c r="D17" s="97"/>
      <c r="E17" s="64"/>
      <c r="F17" s="64"/>
    </row>
    <row r="18" spans="1:6" ht="13.8">
      <c r="A18" s="70"/>
      <c r="B18" s="71"/>
      <c r="C18" s="72"/>
      <c r="D18" s="97"/>
      <c r="E18" s="174"/>
      <c r="F18" s="64"/>
    </row>
    <row r="19" spans="1:6" ht="13.8">
      <c r="A19" s="70" t="s">
        <v>684</v>
      </c>
      <c r="B19" s="71" t="s">
        <v>711</v>
      </c>
      <c r="C19" s="72"/>
      <c r="D19" s="97"/>
      <c r="E19" s="175"/>
      <c r="F19" s="64"/>
    </row>
    <row r="20" spans="1:6" ht="13.8">
      <c r="A20" s="70"/>
      <c r="B20" s="71" t="s">
        <v>712</v>
      </c>
      <c r="C20" s="72"/>
      <c r="D20" s="97"/>
      <c r="E20" s="174"/>
      <c r="F20" s="64"/>
    </row>
    <row r="21" spans="1:6" ht="13.8">
      <c r="A21" s="70"/>
      <c r="B21" s="71" t="s">
        <v>713</v>
      </c>
      <c r="C21" s="72"/>
      <c r="D21" s="97"/>
      <c r="E21" s="174"/>
      <c r="F21" s="64"/>
    </row>
    <row r="22" spans="1:6" ht="13.8">
      <c r="A22" s="70"/>
      <c r="B22" s="71" t="s">
        <v>714</v>
      </c>
      <c r="C22" s="72" t="s">
        <v>686</v>
      </c>
      <c r="D22" s="97">
        <f>+D5-D34</f>
        <v>89</v>
      </c>
      <c r="E22" s="162"/>
      <c r="F22" s="64">
        <f>D22*E22</f>
        <v>0</v>
      </c>
    </row>
    <row r="23" spans="1:6" ht="13.8">
      <c r="A23" s="70"/>
      <c r="B23" s="71"/>
      <c r="C23" s="72"/>
      <c r="D23" s="97"/>
      <c r="E23" s="162"/>
      <c r="F23" s="64"/>
    </row>
    <row r="24" spans="1:6" ht="13.8">
      <c r="A24" s="78" t="s">
        <v>687</v>
      </c>
      <c r="B24" s="79" t="s">
        <v>715</v>
      </c>
      <c r="C24" s="80"/>
      <c r="D24" s="99"/>
      <c r="E24" s="162"/>
      <c r="F24" s="68"/>
    </row>
    <row r="25" spans="1:6" ht="13.8">
      <c r="A25" s="78"/>
      <c r="B25" s="79" t="s">
        <v>716</v>
      </c>
      <c r="C25" s="80"/>
      <c r="D25" s="99"/>
      <c r="E25" s="162"/>
      <c r="F25" s="68"/>
    </row>
    <row r="26" spans="1:6" ht="13.8">
      <c r="A26" s="78"/>
      <c r="B26" s="79" t="s">
        <v>717</v>
      </c>
      <c r="C26" s="80" t="s">
        <v>686</v>
      </c>
      <c r="D26" s="99">
        <v>105</v>
      </c>
      <c r="E26" s="162"/>
      <c r="F26" s="64">
        <f>D26*E26</f>
        <v>0</v>
      </c>
    </row>
    <row r="27" spans="1:6" ht="13.8">
      <c r="A27" s="78"/>
      <c r="B27" s="79"/>
      <c r="C27" s="80"/>
      <c r="D27" s="99"/>
      <c r="E27" s="162"/>
      <c r="F27" s="68"/>
    </row>
    <row r="28" spans="1:6" ht="13.8">
      <c r="A28" s="70" t="s">
        <v>689</v>
      </c>
      <c r="B28" s="71" t="s">
        <v>711</v>
      </c>
      <c r="C28" s="72"/>
      <c r="D28" s="97"/>
      <c r="E28" s="162"/>
      <c r="F28" s="94"/>
    </row>
    <row r="29" spans="1:6" ht="13.8">
      <c r="A29" s="70"/>
      <c r="B29" s="71" t="s">
        <v>719</v>
      </c>
      <c r="C29" s="72"/>
      <c r="D29" s="97"/>
      <c r="E29" s="162"/>
      <c r="F29" s="94"/>
    </row>
    <row r="30" spans="1:6" ht="13.8">
      <c r="A30" s="70"/>
      <c r="B30" s="71" t="s">
        <v>720</v>
      </c>
      <c r="C30" s="72"/>
      <c r="D30" s="97"/>
      <c r="E30" s="162"/>
      <c r="F30" s="94"/>
    </row>
    <row r="31" spans="1:6" ht="13.8">
      <c r="A31" s="70"/>
      <c r="B31" s="71" t="s">
        <v>891</v>
      </c>
      <c r="C31" s="72"/>
      <c r="D31" s="97"/>
      <c r="E31" s="162"/>
      <c r="F31" s="94"/>
    </row>
    <row r="32" spans="1:6" ht="13.8">
      <c r="A32" s="70"/>
      <c r="B32" s="81" t="s">
        <v>892</v>
      </c>
      <c r="C32" s="72"/>
      <c r="D32" s="97"/>
      <c r="E32" s="162"/>
      <c r="F32" s="64"/>
    </row>
    <row r="33" spans="1:6" ht="13.8">
      <c r="A33" s="70"/>
      <c r="B33" s="71" t="s">
        <v>723</v>
      </c>
      <c r="C33" s="72"/>
      <c r="D33" s="97"/>
      <c r="E33" s="162"/>
      <c r="F33" s="64"/>
    </row>
    <row r="34" spans="1:6" ht="13.8">
      <c r="A34" s="70"/>
      <c r="B34" s="71" t="s">
        <v>724</v>
      </c>
      <c r="C34" s="72" t="s">
        <v>686</v>
      </c>
      <c r="D34" s="97">
        <v>14</v>
      </c>
      <c r="E34" s="162"/>
      <c r="F34" s="64">
        <f>D34*E34</f>
        <v>0</v>
      </c>
    </row>
    <row r="35" spans="1:6" ht="13.8">
      <c r="A35" s="76"/>
      <c r="B35" s="77"/>
      <c r="C35" s="72"/>
      <c r="D35" s="97"/>
      <c r="E35" s="162"/>
      <c r="F35" s="64"/>
    </row>
    <row r="36" spans="1:6" ht="13.8">
      <c r="A36" s="70" t="s">
        <v>691</v>
      </c>
      <c r="B36" s="71" t="s">
        <v>734</v>
      </c>
      <c r="C36" s="72"/>
      <c r="D36" s="97"/>
      <c r="E36" s="162"/>
      <c r="F36" s="94"/>
    </row>
    <row r="37" spans="1:6" ht="13.8">
      <c r="A37" s="70"/>
      <c r="B37" s="71" t="s">
        <v>735</v>
      </c>
      <c r="C37" s="72"/>
      <c r="D37" s="97"/>
      <c r="E37" s="162"/>
      <c r="F37" s="94"/>
    </row>
    <row r="38" spans="1:6" ht="13.8">
      <c r="A38" s="70"/>
      <c r="B38" s="71" t="s">
        <v>893</v>
      </c>
      <c r="C38" s="72" t="s">
        <v>686</v>
      </c>
      <c r="D38" s="97">
        <v>14</v>
      </c>
      <c r="E38" s="162"/>
      <c r="F38" s="64">
        <f>D38*E38</f>
        <v>0</v>
      </c>
    </row>
    <row r="39" spans="1:6" ht="13.8">
      <c r="A39" s="70"/>
      <c r="B39" s="71"/>
      <c r="C39" s="72"/>
      <c r="D39" s="97"/>
      <c r="E39" s="162"/>
      <c r="F39" s="94"/>
    </row>
    <row r="40" spans="1:6" ht="13.8">
      <c r="A40" s="70" t="s">
        <v>695</v>
      </c>
      <c r="B40" s="71" t="s">
        <v>738</v>
      </c>
      <c r="C40" s="72"/>
      <c r="D40" s="97"/>
      <c r="E40" s="162"/>
      <c r="F40" s="94"/>
    </row>
    <row r="41" spans="1:6" ht="13.8">
      <c r="A41" s="70"/>
      <c r="B41" s="71" t="s">
        <v>739</v>
      </c>
      <c r="C41" s="72" t="s">
        <v>740</v>
      </c>
      <c r="D41" s="97">
        <f>+D5*2</f>
        <v>206</v>
      </c>
      <c r="E41" s="162"/>
      <c r="F41" s="64">
        <f>D41*E41</f>
        <v>0</v>
      </c>
    </row>
    <row r="42" spans="1:6" ht="13.8">
      <c r="A42" s="70"/>
      <c r="B42" s="71"/>
      <c r="C42" s="72"/>
      <c r="D42" s="97"/>
      <c r="E42" s="162"/>
      <c r="F42" s="94"/>
    </row>
    <row r="43" spans="1:6" ht="13.8">
      <c r="A43" s="70" t="s">
        <v>718</v>
      </c>
      <c r="B43" s="71" t="s">
        <v>754</v>
      </c>
      <c r="C43" s="72"/>
      <c r="D43" s="97"/>
      <c r="E43" s="162"/>
      <c r="F43" s="64"/>
    </row>
    <row r="44" spans="1:6" ht="13.8">
      <c r="A44" s="70"/>
      <c r="B44" s="71" t="s">
        <v>894</v>
      </c>
      <c r="C44" s="72"/>
      <c r="D44" s="97"/>
      <c r="E44" s="162"/>
      <c r="F44" s="64"/>
    </row>
    <row r="45" spans="1:6" ht="13.8">
      <c r="A45" s="70"/>
      <c r="B45" s="71" t="s">
        <v>895</v>
      </c>
      <c r="C45" s="72" t="s">
        <v>702</v>
      </c>
      <c r="D45" s="97">
        <v>1</v>
      </c>
      <c r="E45" s="162"/>
      <c r="F45" s="64">
        <f>D45*E45</f>
        <v>0</v>
      </c>
    </row>
    <row r="46" spans="1:6" ht="13.8">
      <c r="A46" s="70"/>
      <c r="B46" s="71"/>
      <c r="C46" s="72"/>
      <c r="D46" s="97"/>
      <c r="E46" s="162"/>
      <c r="F46" s="64"/>
    </row>
    <row r="47" spans="1:6" ht="13.8">
      <c r="A47" s="70" t="s">
        <v>725</v>
      </c>
      <c r="B47" s="71" t="s">
        <v>758</v>
      </c>
      <c r="C47" s="72"/>
      <c r="D47" s="97"/>
      <c r="E47" s="162"/>
      <c r="F47" s="64"/>
    </row>
    <row r="48" spans="1:6" ht="13.8">
      <c r="A48" s="70"/>
      <c r="B48" s="71" t="s">
        <v>759</v>
      </c>
      <c r="C48" s="72"/>
      <c r="D48" s="97"/>
      <c r="E48" s="162"/>
      <c r="F48" s="64"/>
    </row>
    <row r="49" spans="1:6" ht="13.8">
      <c r="A49" s="70"/>
      <c r="B49" s="71" t="s">
        <v>896</v>
      </c>
      <c r="C49" s="72" t="s">
        <v>702</v>
      </c>
      <c r="D49" s="97">
        <v>1</v>
      </c>
      <c r="E49" s="162"/>
      <c r="F49" s="64">
        <f>D49*E49</f>
        <v>0</v>
      </c>
    </row>
    <row r="50" spans="1:6" ht="13.8">
      <c r="A50" s="70"/>
      <c r="B50" s="71"/>
      <c r="C50" s="72"/>
      <c r="D50" s="97"/>
      <c r="E50" s="162"/>
      <c r="F50" s="64"/>
    </row>
    <row r="51" spans="1:6" ht="13.8">
      <c r="A51" s="70" t="s">
        <v>733</v>
      </c>
      <c r="B51" s="71" t="s">
        <v>747</v>
      </c>
      <c r="C51" s="72" t="s">
        <v>745</v>
      </c>
      <c r="D51" s="97">
        <v>90</v>
      </c>
      <c r="E51" s="162"/>
      <c r="F51" s="64">
        <f>D51*E51</f>
        <v>0</v>
      </c>
    </row>
    <row r="52" spans="1:6" ht="13.8">
      <c r="A52" s="70"/>
      <c r="B52" s="71"/>
      <c r="C52" s="72"/>
      <c r="D52" s="97"/>
      <c r="E52" s="162"/>
      <c r="F52" s="94"/>
    </row>
    <row r="53" spans="1:6" ht="13.8">
      <c r="A53" s="70" t="s">
        <v>737</v>
      </c>
      <c r="B53" s="71" t="s">
        <v>765</v>
      </c>
      <c r="C53" s="72" t="s">
        <v>766</v>
      </c>
      <c r="D53" s="97">
        <v>3</v>
      </c>
      <c r="E53" s="162"/>
      <c r="F53" s="64">
        <f>SUM(F18:F51)*D53/100</f>
        <v>0</v>
      </c>
    </row>
    <row r="54" spans="1:6" ht="13.8">
      <c r="A54" s="70"/>
      <c r="B54" s="71"/>
      <c r="C54" s="72"/>
      <c r="D54" s="97"/>
      <c r="E54" s="174"/>
      <c r="F54" s="64"/>
    </row>
    <row r="55" spans="1:6" ht="13.8">
      <c r="A55" s="70"/>
      <c r="B55" s="71"/>
      <c r="C55" s="72"/>
      <c r="D55" s="97"/>
      <c r="E55" s="174"/>
      <c r="F55" s="64"/>
    </row>
    <row r="56" spans="1:6" ht="13.8">
      <c r="A56" s="73" t="s">
        <v>767</v>
      </c>
      <c r="B56" s="74" t="s">
        <v>897</v>
      </c>
      <c r="C56" s="75"/>
      <c r="D56" s="98"/>
      <c r="E56" s="176"/>
      <c r="F56" s="61"/>
    </row>
    <row r="57" spans="1:6" ht="13.8">
      <c r="A57" s="70"/>
      <c r="B57" s="71"/>
      <c r="C57" s="72"/>
      <c r="D57" s="97"/>
      <c r="E57" s="174"/>
      <c r="F57" s="64"/>
    </row>
    <row r="58" spans="1:6" ht="13.8">
      <c r="A58" s="70" t="s">
        <v>684</v>
      </c>
      <c r="B58" s="82" t="s">
        <v>898</v>
      </c>
      <c r="C58" s="72"/>
      <c r="D58" s="97"/>
      <c r="E58" s="174"/>
      <c r="F58" s="64"/>
    </row>
    <row r="59" spans="1:6" ht="13.8">
      <c r="A59" s="70"/>
      <c r="B59" s="82" t="s">
        <v>899</v>
      </c>
      <c r="C59" s="72" t="s">
        <v>686</v>
      </c>
      <c r="D59" s="97">
        <v>115</v>
      </c>
      <c r="E59" s="162"/>
      <c r="F59" s="64">
        <f>D59*E59</f>
        <v>0</v>
      </c>
    </row>
    <row r="60" spans="1:6" ht="13.8">
      <c r="A60" s="70"/>
      <c r="B60" s="82"/>
      <c r="C60" s="72"/>
      <c r="D60" s="97"/>
      <c r="E60" s="162"/>
      <c r="F60" s="64"/>
    </row>
    <row r="61" spans="1:6" ht="13.8">
      <c r="A61" s="70" t="s">
        <v>687</v>
      </c>
      <c r="B61" s="71" t="s">
        <v>787</v>
      </c>
      <c r="C61" s="72"/>
      <c r="D61" s="97"/>
      <c r="E61" s="162"/>
      <c r="F61" s="64"/>
    </row>
    <row r="62" spans="1:6" ht="13.8">
      <c r="A62" s="70"/>
      <c r="B62" s="71" t="s">
        <v>788</v>
      </c>
      <c r="C62" s="72" t="s">
        <v>702</v>
      </c>
      <c r="D62" s="97">
        <v>2</v>
      </c>
      <c r="E62" s="162"/>
      <c r="F62" s="64">
        <f>D62*E62</f>
        <v>0</v>
      </c>
    </row>
    <row r="63" spans="1:6" ht="13.8">
      <c r="A63" s="70"/>
      <c r="B63" s="71"/>
      <c r="C63" s="72"/>
      <c r="D63" s="97"/>
      <c r="E63" s="162"/>
      <c r="F63" s="64"/>
    </row>
    <row r="64" spans="1:6" ht="13.8">
      <c r="A64" s="70" t="s">
        <v>689</v>
      </c>
      <c r="B64" s="71" t="s">
        <v>785</v>
      </c>
      <c r="C64" s="72"/>
      <c r="D64" s="97"/>
      <c r="E64" s="162"/>
      <c r="F64" s="64"/>
    </row>
    <row r="65" spans="1:6" ht="13.8">
      <c r="A65" s="70"/>
      <c r="B65" s="71" t="s">
        <v>786</v>
      </c>
      <c r="C65" s="72" t="s">
        <v>702</v>
      </c>
      <c r="D65" s="97">
        <v>0</v>
      </c>
      <c r="E65" s="162"/>
      <c r="F65" s="64">
        <f>D65*E65</f>
        <v>0</v>
      </c>
    </row>
    <row r="66" spans="1:6" ht="13.8">
      <c r="A66" s="70"/>
      <c r="B66" s="71"/>
      <c r="C66" s="72"/>
      <c r="D66" s="97"/>
      <c r="E66" s="162"/>
      <c r="F66" s="64"/>
    </row>
    <row r="67" spans="1:6" ht="13.8">
      <c r="A67" s="70" t="s">
        <v>691</v>
      </c>
      <c r="B67" s="83" t="s">
        <v>900</v>
      </c>
      <c r="C67" s="72"/>
      <c r="D67" s="97"/>
      <c r="E67" s="162"/>
      <c r="F67" s="64"/>
    </row>
    <row r="68" spans="1:6" ht="13.8">
      <c r="A68" s="70"/>
      <c r="B68" s="71" t="s">
        <v>901</v>
      </c>
      <c r="C68" s="72"/>
      <c r="D68" s="97"/>
      <c r="E68" s="162"/>
      <c r="F68" s="64"/>
    </row>
    <row r="69" spans="1:6" ht="13.8">
      <c r="A69" s="70"/>
      <c r="B69" s="71" t="s">
        <v>902</v>
      </c>
      <c r="C69" s="72" t="s">
        <v>702</v>
      </c>
      <c r="D69" s="97">
        <v>1</v>
      </c>
      <c r="E69" s="162"/>
      <c r="F69" s="64">
        <f>D69*E69</f>
        <v>0</v>
      </c>
    </row>
    <row r="70" spans="1:6" ht="13.8">
      <c r="A70" s="70"/>
      <c r="B70" s="71"/>
      <c r="C70" s="72"/>
      <c r="D70" s="97"/>
      <c r="E70" s="162"/>
      <c r="F70" s="64"/>
    </row>
    <row r="71" spans="1:6" ht="13.8">
      <c r="A71" s="70" t="s">
        <v>695</v>
      </c>
      <c r="B71" s="71" t="s">
        <v>903</v>
      </c>
      <c r="C71" s="72"/>
      <c r="D71" s="97"/>
      <c r="E71" s="162"/>
      <c r="F71" s="64"/>
    </row>
    <row r="72" spans="1:6" ht="13.8">
      <c r="A72" s="70"/>
      <c r="B72" s="71" t="s">
        <v>904</v>
      </c>
      <c r="C72" s="72"/>
      <c r="D72" s="97"/>
      <c r="E72" s="162"/>
      <c r="F72" s="64"/>
    </row>
    <row r="73" spans="1:6" ht="13.8">
      <c r="A73" s="70"/>
      <c r="B73" s="71" t="s">
        <v>905</v>
      </c>
      <c r="C73" s="72" t="s">
        <v>702</v>
      </c>
      <c r="D73" s="97">
        <v>1</v>
      </c>
      <c r="E73" s="162"/>
      <c r="F73" s="64">
        <f>D73*E73</f>
        <v>0</v>
      </c>
    </row>
    <row r="74" spans="1:6" ht="13.8">
      <c r="A74" s="70"/>
      <c r="B74" s="71"/>
      <c r="C74" s="72"/>
      <c r="D74" s="97"/>
      <c r="E74" s="162"/>
      <c r="F74" s="64"/>
    </row>
    <row r="75" spans="1:6" ht="13.8">
      <c r="A75" s="70" t="s">
        <v>718</v>
      </c>
      <c r="B75" s="71" t="s">
        <v>906</v>
      </c>
      <c r="C75" s="72"/>
      <c r="D75" s="97"/>
      <c r="E75" s="162"/>
      <c r="F75" s="64"/>
    </row>
    <row r="76" spans="1:6" ht="13.8">
      <c r="A76" s="70"/>
      <c r="B76" s="71" t="s">
        <v>907</v>
      </c>
      <c r="C76" s="72" t="s">
        <v>702</v>
      </c>
      <c r="D76" s="97">
        <v>2</v>
      </c>
      <c r="E76" s="162"/>
      <c r="F76" s="64">
        <f>D76*E76</f>
        <v>0</v>
      </c>
    </row>
    <row r="77" spans="1:6" ht="13.8">
      <c r="A77" s="70"/>
      <c r="B77" s="71"/>
      <c r="C77" s="72"/>
      <c r="D77" s="97"/>
      <c r="E77" s="162"/>
      <c r="F77" s="64"/>
    </row>
    <row r="78" spans="1:6" ht="13.8">
      <c r="A78" s="70" t="s">
        <v>725</v>
      </c>
      <c r="B78" s="71" t="s">
        <v>814</v>
      </c>
      <c r="C78" s="72" t="s">
        <v>766</v>
      </c>
      <c r="D78" s="97">
        <v>3</v>
      </c>
      <c r="E78" s="162"/>
      <c r="F78" s="64">
        <f>SUM(F59:F77)/100*D78</f>
        <v>0</v>
      </c>
    </row>
    <row r="79" spans="1:6" ht="13.8">
      <c r="A79" s="70"/>
      <c r="B79" s="71"/>
      <c r="C79" s="72"/>
      <c r="D79" s="97"/>
      <c r="E79" s="174"/>
      <c r="F79" s="64"/>
    </row>
    <row r="80" spans="1:6" ht="13.8">
      <c r="A80" s="73" t="s">
        <v>815</v>
      </c>
      <c r="B80" s="74" t="s">
        <v>908</v>
      </c>
      <c r="C80" s="75"/>
      <c r="D80" s="98"/>
      <c r="E80" s="176"/>
      <c r="F80" s="61"/>
    </row>
    <row r="81" spans="1:6" ht="13.8">
      <c r="A81" s="76"/>
      <c r="B81" s="77"/>
      <c r="C81" s="72"/>
      <c r="D81" s="97"/>
      <c r="E81" s="174"/>
      <c r="F81" s="64"/>
    </row>
    <row r="82" spans="1:6" ht="13.8">
      <c r="A82" s="84" t="s">
        <v>684</v>
      </c>
      <c r="B82" s="82" t="s">
        <v>909</v>
      </c>
      <c r="C82" s="72"/>
      <c r="D82" s="97"/>
      <c r="E82" s="174"/>
      <c r="F82" s="64"/>
    </row>
    <row r="83" spans="1:6" ht="13.8">
      <c r="A83" s="70"/>
      <c r="B83" s="71"/>
      <c r="C83" s="72"/>
      <c r="D83" s="97"/>
      <c r="E83" s="174"/>
      <c r="F83" s="64"/>
    </row>
    <row r="84" spans="1:6" ht="13.8">
      <c r="A84" s="73" t="s">
        <v>821</v>
      </c>
      <c r="B84" s="74" t="s">
        <v>910</v>
      </c>
      <c r="C84" s="75"/>
      <c r="D84" s="98"/>
      <c r="E84" s="176"/>
      <c r="F84" s="61"/>
    </row>
    <row r="85" spans="1:6" ht="13.8">
      <c r="A85" s="70"/>
      <c r="B85" s="71"/>
      <c r="C85" s="72"/>
      <c r="D85" s="97"/>
      <c r="E85" s="174"/>
      <c r="F85" s="64"/>
    </row>
    <row r="86" spans="1:6" ht="13.8">
      <c r="A86" s="70" t="s">
        <v>684</v>
      </c>
      <c r="B86" s="71" t="s">
        <v>823</v>
      </c>
      <c r="C86" s="72"/>
      <c r="D86" s="97"/>
      <c r="E86" s="174"/>
      <c r="F86" s="64"/>
    </row>
    <row r="87" spans="1:6" ht="13.8">
      <c r="A87" s="70"/>
      <c r="B87" s="71" t="s">
        <v>824</v>
      </c>
      <c r="C87" s="72" t="s">
        <v>686</v>
      </c>
      <c r="D87" s="97">
        <f>+D5</f>
        <v>103</v>
      </c>
      <c r="E87" s="162"/>
      <c r="F87" s="64">
        <f>D87*E87</f>
        <v>0</v>
      </c>
    </row>
    <row r="88" spans="1:6" ht="13.8">
      <c r="A88" s="70"/>
      <c r="B88" s="71"/>
      <c r="C88" s="72"/>
      <c r="D88" s="97"/>
      <c r="E88" s="162"/>
      <c r="F88" s="64"/>
    </row>
    <row r="89" spans="1:6" ht="13.8">
      <c r="A89" s="70" t="s">
        <v>687</v>
      </c>
      <c r="B89" s="71" t="s">
        <v>825</v>
      </c>
      <c r="C89" s="72" t="s">
        <v>829</v>
      </c>
      <c r="D89" s="97">
        <v>8</v>
      </c>
      <c r="E89" s="162"/>
      <c r="F89" s="64">
        <f>D89*E89</f>
        <v>0</v>
      </c>
    </row>
    <row r="90" spans="1:6" ht="13.8">
      <c r="A90" s="70"/>
      <c r="B90" s="71"/>
      <c r="C90" s="72"/>
      <c r="D90" s="97"/>
      <c r="E90" s="162"/>
      <c r="F90" s="64"/>
    </row>
    <row r="91" spans="1:6" ht="13.8">
      <c r="A91" s="70" t="s">
        <v>689</v>
      </c>
      <c r="B91" s="71" t="s">
        <v>911</v>
      </c>
      <c r="C91" s="72" t="s">
        <v>912</v>
      </c>
      <c r="D91" s="97">
        <v>1</v>
      </c>
      <c r="E91" s="162"/>
      <c r="F91" s="64">
        <f>D91*E91</f>
        <v>0</v>
      </c>
    </row>
    <row r="92" spans="1:6" ht="13.8">
      <c r="A92" s="70"/>
      <c r="B92" s="71" t="s">
        <v>913</v>
      </c>
      <c r="C92" s="72"/>
      <c r="D92" s="97"/>
      <c r="E92" s="162"/>
      <c r="F92" s="64"/>
    </row>
    <row r="93" spans="1:6" ht="13.8">
      <c r="A93" s="70"/>
      <c r="B93" s="71"/>
      <c r="C93" s="72"/>
      <c r="D93" s="97"/>
      <c r="E93" s="162"/>
      <c r="F93" s="64"/>
    </row>
    <row r="94" spans="1:6" ht="13.8">
      <c r="A94" s="70" t="s">
        <v>691</v>
      </c>
      <c r="B94" s="71" t="s">
        <v>914</v>
      </c>
      <c r="C94" s="71"/>
      <c r="D94" s="97"/>
      <c r="E94" s="162"/>
      <c r="F94" s="64"/>
    </row>
    <row r="95" spans="1:6" ht="13.8">
      <c r="A95" s="70"/>
      <c r="B95" s="71" t="s">
        <v>915</v>
      </c>
      <c r="C95" s="72"/>
      <c r="D95" s="97"/>
      <c r="E95" s="162"/>
      <c r="F95" s="64"/>
    </row>
    <row r="96" spans="1:6" ht="13.8">
      <c r="A96" s="70"/>
      <c r="B96" s="71" t="s">
        <v>916</v>
      </c>
      <c r="C96" s="72"/>
      <c r="D96" s="97"/>
      <c r="E96" s="162"/>
      <c r="F96" s="64"/>
    </row>
    <row r="97" spans="1:6" ht="13.8">
      <c r="A97" s="70"/>
      <c r="B97" s="71" t="s">
        <v>917</v>
      </c>
      <c r="C97" s="72"/>
      <c r="D97" s="97"/>
      <c r="E97" s="162"/>
      <c r="F97" s="64"/>
    </row>
    <row r="98" spans="1:6" ht="13.8">
      <c r="A98" s="70"/>
      <c r="B98" s="71" t="s">
        <v>918</v>
      </c>
      <c r="C98" s="72"/>
      <c r="D98" s="97"/>
      <c r="E98" s="162"/>
      <c r="F98" s="64"/>
    </row>
    <row r="99" spans="1:6" ht="13.8">
      <c r="A99" s="70"/>
      <c r="B99" s="71" t="s">
        <v>919</v>
      </c>
      <c r="C99" s="72"/>
      <c r="D99" s="97"/>
      <c r="E99" s="162"/>
      <c r="F99" s="64"/>
    </row>
    <row r="100" spans="1:6" ht="13.8">
      <c r="A100" s="70"/>
      <c r="B100" s="71" t="s">
        <v>920</v>
      </c>
      <c r="C100" s="72"/>
      <c r="D100" s="97"/>
      <c r="E100" s="162"/>
      <c r="F100" s="64"/>
    </row>
    <row r="101" spans="1:6" ht="13.8">
      <c r="A101" s="70"/>
      <c r="B101" s="71" t="s">
        <v>921</v>
      </c>
      <c r="C101" s="72" t="s">
        <v>766</v>
      </c>
      <c r="D101" s="97">
        <v>1</v>
      </c>
      <c r="E101" s="162"/>
      <c r="F101" s="64">
        <f>D101*E101</f>
        <v>0</v>
      </c>
    </row>
    <row r="102" spans="1:6" ht="13.8">
      <c r="A102" s="70"/>
      <c r="B102" s="71"/>
      <c r="C102" s="72"/>
      <c r="D102" s="97"/>
      <c r="E102" s="162"/>
      <c r="F102" s="64"/>
    </row>
    <row r="103" spans="1:6" ht="13.8">
      <c r="A103" s="70"/>
      <c r="B103" s="85" t="s">
        <v>922</v>
      </c>
      <c r="C103" s="72"/>
      <c r="D103" s="97"/>
      <c r="E103" s="162"/>
      <c r="F103" s="95"/>
    </row>
    <row r="104" spans="1:6" ht="13.8">
      <c r="A104" s="70"/>
      <c r="B104" s="86" t="s">
        <v>923</v>
      </c>
      <c r="C104" s="72"/>
      <c r="D104" s="97"/>
      <c r="E104" s="162"/>
      <c r="F104" s="95"/>
    </row>
    <row r="105" spans="1:6" ht="13.8">
      <c r="A105" s="70"/>
      <c r="B105" s="86" t="s">
        <v>855</v>
      </c>
      <c r="C105" s="87">
        <v>4</v>
      </c>
      <c r="D105" s="100" t="s">
        <v>702</v>
      </c>
      <c r="E105" s="162"/>
      <c r="F105" s="96"/>
    </row>
    <row r="106" spans="1:6" ht="13.8">
      <c r="A106" s="70"/>
      <c r="B106" s="86" t="s">
        <v>924</v>
      </c>
      <c r="C106" s="87">
        <v>1</v>
      </c>
      <c r="D106" s="100" t="s">
        <v>702</v>
      </c>
      <c r="E106" s="162"/>
      <c r="F106" s="96"/>
    </row>
    <row r="107" spans="1:6" ht="13.8">
      <c r="A107" s="70"/>
      <c r="B107" s="86" t="s">
        <v>925</v>
      </c>
      <c r="C107" s="87">
        <v>1</v>
      </c>
      <c r="D107" s="100" t="s">
        <v>702</v>
      </c>
      <c r="E107" s="162"/>
      <c r="F107" s="96"/>
    </row>
    <row r="108" spans="1:6" ht="13.8">
      <c r="A108" s="70"/>
      <c r="B108" s="86" t="s">
        <v>926</v>
      </c>
      <c r="C108" s="87">
        <v>1</v>
      </c>
      <c r="D108" s="100" t="s">
        <v>702</v>
      </c>
      <c r="E108" s="162"/>
      <c r="F108" s="96"/>
    </row>
    <row r="109" spans="1:6" ht="13.8">
      <c r="A109" s="70"/>
      <c r="B109" s="86" t="s">
        <v>927</v>
      </c>
      <c r="C109" s="87">
        <v>1</v>
      </c>
      <c r="D109" s="100" t="s">
        <v>702</v>
      </c>
      <c r="E109" s="162"/>
      <c r="F109" s="95"/>
    </row>
    <row r="110" spans="1:6" ht="13.8">
      <c r="A110" s="70"/>
      <c r="B110" s="86" t="s">
        <v>857</v>
      </c>
      <c r="C110" s="87"/>
      <c r="D110" s="100"/>
      <c r="E110" s="162"/>
      <c r="F110" s="95"/>
    </row>
    <row r="111" spans="1:6" ht="13.8">
      <c r="A111" s="70"/>
      <c r="B111" s="86"/>
      <c r="C111" s="87"/>
      <c r="D111" s="100"/>
      <c r="E111" s="162"/>
      <c r="F111" s="95"/>
    </row>
    <row r="112" spans="1:6" ht="13.8">
      <c r="A112" s="70"/>
      <c r="B112" s="86"/>
      <c r="C112" s="87"/>
      <c r="D112" s="100"/>
      <c r="E112" s="162"/>
      <c r="F112" s="95"/>
    </row>
    <row r="113" spans="1:6" ht="13.8">
      <c r="A113" s="70"/>
      <c r="B113" s="86"/>
      <c r="C113" s="87"/>
      <c r="D113" s="100"/>
      <c r="E113" s="162"/>
      <c r="F113" s="95"/>
    </row>
    <row r="114" spans="1:6" ht="13.8">
      <c r="A114" s="70"/>
      <c r="B114" s="86"/>
      <c r="C114" s="87"/>
      <c r="D114" s="100"/>
      <c r="E114" s="162"/>
      <c r="F114" s="95"/>
    </row>
    <row r="115" spans="1:6" ht="13.8">
      <c r="A115" s="70"/>
      <c r="B115" s="86"/>
      <c r="C115" s="87"/>
      <c r="D115" s="100"/>
      <c r="E115" s="162"/>
      <c r="F115" s="95"/>
    </row>
    <row r="116" spans="1:6" ht="13.8">
      <c r="A116" s="70"/>
      <c r="B116" s="71"/>
      <c r="C116" s="72"/>
      <c r="D116" s="97"/>
      <c r="E116" s="162"/>
      <c r="F116" s="64"/>
    </row>
    <row r="117" spans="1:6" ht="13.8">
      <c r="A117" s="70"/>
      <c r="B117" s="77" t="s">
        <v>928</v>
      </c>
      <c r="C117" s="72"/>
      <c r="D117" s="97"/>
      <c r="E117" s="62"/>
      <c r="F117" s="64"/>
    </row>
    <row r="118" spans="1:6" ht="13.8">
      <c r="A118" s="70"/>
      <c r="B118" s="71"/>
      <c r="C118" s="72"/>
      <c r="D118" s="97"/>
      <c r="E118" s="64"/>
      <c r="F118" s="64"/>
    </row>
    <row r="119" spans="1:6" ht="13.8">
      <c r="A119" s="88" t="s">
        <v>681</v>
      </c>
      <c r="B119" s="89" t="s">
        <v>682</v>
      </c>
      <c r="C119" s="90"/>
      <c r="D119" s="101"/>
      <c r="E119" s="66"/>
      <c r="F119" s="66">
        <f>SUM(F3:F15)</f>
        <v>0</v>
      </c>
    </row>
    <row r="120" spans="1:6" ht="13.8">
      <c r="A120" s="88" t="s">
        <v>697</v>
      </c>
      <c r="B120" s="89" t="s">
        <v>698</v>
      </c>
      <c r="C120" s="90"/>
      <c r="D120" s="101"/>
      <c r="E120" s="66"/>
      <c r="F120" s="66">
        <f>SUM(F16:F55)</f>
        <v>0</v>
      </c>
    </row>
    <row r="121" spans="1:6" ht="13.8">
      <c r="A121" s="88" t="s">
        <v>767</v>
      </c>
      <c r="B121" s="89" t="s">
        <v>768</v>
      </c>
      <c r="C121" s="90"/>
      <c r="D121" s="101"/>
      <c r="E121" s="66"/>
      <c r="F121" s="66">
        <f>SUM(F56:F79)</f>
        <v>0</v>
      </c>
    </row>
    <row r="122" spans="1:6" ht="13.8">
      <c r="A122" s="88" t="s">
        <v>815</v>
      </c>
      <c r="B122" s="89" t="s">
        <v>816</v>
      </c>
      <c r="C122" s="90"/>
      <c r="D122" s="101"/>
      <c r="E122" s="66"/>
      <c r="F122" s="66">
        <f>SUM(F80:F82)</f>
        <v>0</v>
      </c>
    </row>
    <row r="123" spans="1:6" ht="13.8">
      <c r="A123" s="88" t="s">
        <v>821</v>
      </c>
      <c r="B123" s="89" t="s">
        <v>822</v>
      </c>
      <c r="C123" s="90"/>
      <c r="D123" s="101"/>
      <c r="E123" s="66"/>
      <c r="F123" s="66">
        <f>SUM(F84:F101)</f>
        <v>0</v>
      </c>
    </row>
    <row r="124" spans="1:6" ht="18.600000000000001">
      <c r="A124" s="91"/>
      <c r="B124" s="92" t="s">
        <v>929</v>
      </c>
      <c r="C124" s="93"/>
      <c r="D124" s="102"/>
      <c r="E124" s="194">
        <f>SUM(F119:F123)</f>
        <v>0</v>
      </c>
      <c r="F124" s="195"/>
    </row>
    <row r="125" spans="1:6" ht="13.8">
      <c r="A125" s="70"/>
      <c r="B125" s="71"/>
      <c r="C125" s="72"/>
      <c r="D125" s="97"/>
      <c r="E125" s="64"/>
      <c r="F125" s="64"/>
    </row>
    <row r="126" spans="1:6" ht="13.8">
      <c r="A126" s="76"/>
      <c r="B126" s="85"/>
      <c r="C126" s="72"/>
      <c r="D126" s="97"/>
      <c r="E126" s="64"/>
      <c r="F126" s="64"/>
    </row>
  </sheetData>
  <sheetProtection algorithmName="SHA-512" hashValue="+RA7wkqJZUKvuCMtCEQWChUCFhq0mRPV95C/ELWuvd8cZgnzq8SlX48sr+CcxNqAcVmrmcjFN+YTvFDKXuOFxA==" saltValue="imxpv4ySa3MVUKbVOhJzQQ==" spinCount="100000" sheet="1" objects="1" scenarios="1" selectLockedCells="1"/>
  <mergeCells count="2">
    <mergeCell ref="A1:F1"/>
    <mergeCell ref="E124:F124"/>
  </mergeCells>
  <dataValidations count="1">
    <dataValidation type="custom" allowBlank="1" showInputMessage="1" showErrorMessage="1" errorTitle="Preverite vnos" error="Ceno/e.m je potrebno vnesti na dve decimalni mesti" sqref="E5:E13 E22:E53 E59:E78 E87:E116">
      <formula1>E5=ROUND(E5,2)</formula1>
    </dataValidation>
  </dataValidations>
  <pageMargins left="0.25" right="0.25"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REKAPITULACIJA</vt:lpstr>
      <vt:lpstr>0-2-01_Nacrt_mosta</vt:lpstr>
      <vt:lpstr>2-2_Nacrt_ceste</vt:lpstr>
      <vt:lpstr>3-1_Nacrt_TK</vt:lpstr>
      <vt:lpstr>3-2_Nacrt_CR</vt:lpstr>
      <vt:lpstr>3-2_Nacrt_CR_dovod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Aljoša Klobučar</dc:creator>
  <cp:lastModifiedBy>Lea Aracki</cp:lastModifiedBy>
  <cp:lastPrinted>2021-11-12T07:18:40Z</cp:lastPrinted>
  <dcterms:created xsi:type="dcterms:W3CDTF">2020-03-04T07:33:11Z</dcterms:created>
  <dcterms:modified xsi:type="dcterms:W3CDTF">2022-02-10T13:04:45Z</dcterms:modified>
</cp:coreProperties>
</file>